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chartsheets/sheet2.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245" windowWidth="9630" windowHeight="1051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North East" sheetId="8" r:id="rId8"/>
    <sheet name="North West" sheetId="9" r:id="rId9"/>
    <sheet name="Blackpool" sheetId="10" r:id="rId10"/>
    <sheet name="C&amp;L" sheetId="11" r:id="rId11"/>
    <sheet name="C&amp;M" sheetId="12" r:id="rId12"/>
    <sheet name="Manc" sheetId="13" r:id="rId13"/>
    <sheet name="Y&amp;H" sheetId="14" r:id="rId14"/>
    <sheet name="C-vol+access sites" sheetId="15" r:id="rId15"/>
    <sheet name="C-call sites" sheetId="16" r:id="rId16"/>
    <sheet name="C-disp sites" sheetId="17" r:id="rId17"/>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_xlfn.SUMIFS" hidden="1">#NAME?</definedName>
    <definedName name="Analyst_names" localSheetId="4">#REF!</definedName>
    <definedName name="Analyst_names">#REF!</definedName>
    <definedName name="_xlnm.Print_Area" localSheetId="9">'Blackpool'!$A$1:$BC$152</definedName>
    <definedName name="_xlnm.Print_Area" localSheetId="10">'C&amp;L'!$A$1:$AQ$152</definedName>
    <definedName name="_xlnm.Print_Area" localSheetId="11">'C&amp;M'!$A$1:$AQ$152</definedName>
    <definedName name="_xlnm.Print_Area" localSheetId="15">'C-call sites'!$A$1:$V$47</definedName>
    <definedName name="_xlnm.Print_Area" localSheetId="14">'C-vol+access sites'!$A$1:$V$47</definedName>
    <definedName name="_xlnm.Print_Area" localSheetId="12">'Manc'!$A$1:$AQ$152</definedName>
    <definedName name="_xlnm.Print_Area" localSheetId="8">'North West'!$A$1:$BC$152</definedName>
    <definedName name="_xlnm.Print_Area" localSheetId="5">'Providers-indicators'!$A$1:$M$51</definedName>
    <definedName name="_xlnm.Print_Area" localSheetId="6">'Providers-YTDdata'!$A$1:$L$121</definedName>
    <definedName name="_xlnm.Print_Area" localSheetId="13">'Y&amp;H'!$A$1:$BC$152</definedName>
    <definedName name="_xlnm.Print_Titles" localSheetId="9">'Blackpool'!$1:$6</definedName>
    <definedName name="_xlnm.Print_Titles" localSheetId="10">'C&amp;L'!$1:$6</definedName>
    <definedName name="_xlnm.Print_Titles" localSheetId="11">'C&amp;M'!$1:$6</definedName>
    <definedName name="_xlnm.Print_Titles" localSheetId="12">'Manc'!$1:$6</definedName>
    <definedName name="_xlnm.Print_Titles" localSheetId="7">'North East'!$2:$6</definedName>
    <definedName name="_xlnm.Print_Titles" localSheetId="8">'North West'!$1:$6</definedName>
    <definedName name="_xlnm.Print_Titles" localSheetId="6">'Providers-YTDdata'!$1:$5</definedName>
    <definedName name="_xlnm.Print_Titles" localSheetId="13">'Y&amp;H'!$1:$6</definedName>
    <definedName name="TableName">"Dummy"</definedName>
  </definedNames>
  <calcPr fullCalcOnLoad="1"/>
</workbook>
</file>

<file path=xl/sharedStrings.xml><?xml version="1.0" encoding="utf-8"?>
<sst xmlns="http://schemas.openxmlformats.org/spreadsheetml/2006/main" count="2210" uniqueCount="682">
  <si>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</si>
  <si>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</si>
  <si>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</si>
  <si>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</si>
  <si>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</si>
  <si>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</si>
  <si>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</si>
  <si>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</si>
  <si>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</si>
  <si>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</si>
  <si>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</si>
  <si>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</si>
  <si>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</si>
  <si>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</si>
  <si>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</si>
  <si>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</si>
  <si>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</si>
  <si>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</si>
  <si>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</si>
  <si>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</si>
  <si>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</si>
  <si>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</si>
  <si>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</si>
  <si>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</si>
  <si>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</si>
  <si>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</si>
  <si>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</si>
  <si>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</si>
  <si>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</si>
  <si>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</si>
  <si>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</si>
  <si>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</si>
  <si>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</si>
  <si>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</si>
  <si>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</si>
  <si>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</si>
  <si>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</si>
  <si>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</si>
  <si>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</si>
  <si>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</si>
  <si>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</si>
  <si>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</si>
  <si>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</si>
  <si>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</si>
  <si>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</si>
  <si>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</si>
  <si>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</si>
  <si>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</si>
  <si>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</si>
  <si>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</si>
  <si>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</si>
  <si>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</si>
  <si>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</si>
  <si>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</si>
  <si>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</si>
  <si>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</si>
  <si>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</si>
  <si>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</si>
  <si>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</si>
  <si>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</si>
  <si>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</si>
  <si>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</si>
  <si>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</si>
  <si>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</si>
  <si>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</si>
  <si>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</si>
  <si>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</si>
  <si>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</si>
  <si>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</si>
  <si>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</si>
  <si>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</si>
  <si>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</si>
  <si>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</si>
  <si>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</si>
  <si>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</si>
  <si>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</si>
  <si>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</si>
  <si>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</si>
  <si>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</si>
  <si>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</si>
  <si>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</si>
  <si>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</si>
  <si>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</si>
  <si>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</si>
  <si>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</si>
  <si>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</si>
  <si>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</si>
  <si>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</si>
  <si>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</si>
  <si>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</si>
  <si>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</si>
  <si>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</si>
  <si>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</si>
  <si>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</si>
  <si>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</si>
  <si>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Yorkshire and Humber</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</si>
  <si>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</si>
  <si>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</si>
  <si>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</si>
  <si>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</si>
  <si>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</si>
  <si>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</si>
  <si>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</si>
  <si>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</si>
  <si>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</si>
  <si>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</si>
  <si>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</si>
  <si>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</si>
  <si>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</si>
  <si>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</si>
  <si>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</si>
  <si>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</si>
  <si>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</si>
  <si>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</si>
  <si>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</si>
  <si>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</si>
  <si>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</si>
  <si>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</si>
  <si>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</si>
  <si>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</si>
  <si>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</si>
  <si>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</si>
  <si>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</si>
  <si>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</si>
  <si>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</si>
  <si>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</si>
  <si>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</si>
  <si>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</si>
  <si>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</si>
  <si>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</si>
  <si>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</si>
  <si>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</si>
  <si>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</si>
  <si>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</si>
  <si>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</si>
  <si>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</si>
  <si>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</si>
  <si>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</si>
  <si>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</si>
  <si>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</si>
  <si>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</si>
  <si>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</si>
  <si>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</si>
  <si>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</si>
  <si>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</si>
  <si>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</si>
  <si>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</si>
  <si>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</si>
  <si>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</si>
  <si>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</si>
  <si>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</si>
  <si>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</si>
  <si>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</si>
  <si>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</si>
  <si>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</si>
  <si>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</si>
  <si>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</si>
  <si>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</si>
  <si>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</si>
  <si>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</si>
  <si>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</si>
  <si>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</si>
  <si>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</si>
  <si>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</si>
  <si>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</si>
  <si>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</si>
  <si>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</si>
  <si>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</si>
  <si>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</si>
  <si>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</si>
  <si>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</si>
  <si>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</si>
  <si>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</si>
  <si>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</si>
  <si>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</si>
  <si>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</si>
  <si>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</si>
  <si>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</si>
  <si>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</si>
  <si>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</si>
  <si>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</si>
  <si>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</si>
  <si>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</si>
  <si>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</si>
  <si>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</si>
  <si>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All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</si>
  <si>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</si>
  <si>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</si>
  <si>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</si>
  <si>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</si>
  <si>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</si>
  <si>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</si>
  <si>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</si>
  <si>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</si>
  <si>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</si>
  <si>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</si>
  <si>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</si>
  <si>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</si>
  <si>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</si>
  <si>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</si>
  <si>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</si>
  <si>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</si>
  <si>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</si>
  <si>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</si>
  <si>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</si>
  <si>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</si>
  <si>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</si>
  <si>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</si>
  <si>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</si>
  <si>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</si>
  <si>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</si>
  <si>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</si>
  <si>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</si>
  <si>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</si>
  <si>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</si>
  <si>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</si>
  <si>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</si>
  <si>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</si>
  <si>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</si>
  <si>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</si>
  <si>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</si>
  <si>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</si>
  <si>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</si>
  <si>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</si>
  <si>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</si>
  <si>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</si>
  <si>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</si>
  <si>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</si>
  <si>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</si>
  <si>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</si>
  <si>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</si>
  <si>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</si>
  <si>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</si>
  <si>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</si>
  <si>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</si>
  <si>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</si>
  <si>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</si>
  <si>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</si>
  <si>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</si>
  <si>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</si>
  <si>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</si>
  <si>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</si>
  <si>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</si>
  <si>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</si>
  <si>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</si>
  <si>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</si>
  <si>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</si>
  <si>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</si>
  <si>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</si>
  <si>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</si>
  <si>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</si>
  <si>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</si>
  <si>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</si>
  <si>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</si>
  <si>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</si>
  <si>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</si>
  <si>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North West &amp; Blackpool (post Nov 2013)</t>
  </si>
  <si>
    <t xml:space="preserve">North East England (CD&amp;D) </t>
  </si>
  <si>
    <t>Apr-Sep 11</t>
  </si>
  <si>
    <t>Oct11-Mar12</t>
  </si>
  <si>
    <t>Apr-Sep 13</t>
  </si>
  <si>
    <t>Oct12-Mar13</t>
  </si>
  <si>
    <t>Apr-Sep 12</t>
  </si>
  <si>
    <t>Oct13-Mar14</t>
  </si>
  <si>
    <t xml:space="preserve">        NHS 111 minimum data set - data to October 2014</t>
  </si>
  <si>
    <t>Apr-Sep14</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</si>
  <si>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</si>
  <si>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</si>
  <si>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</si>
  <si>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</si>
  <si>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</si>
  <si>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</si>
  <si>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</si>
  <si>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</si>
  <si>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</si>
  <si>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</si>
  <si>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</si>
  <si>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</si>
  <si>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</si>
  <si>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</si>
  <si>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</si>
  <si>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</si>
  <si>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</si>
  <si>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</si>
  <si>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</si>
  <si>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</si>
  <si>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</si>
  <si>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</si>
  <si>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</si>
  <si>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</si>
  <si>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</si>
  <si>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</si>
  <si>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</si>
  <si>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</si>
  <si>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</si>
  <si>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</si>
  <si>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</si>
  <si>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</si>
  <si>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</si>
  <si>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</si>
  <si>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</si>
  <si>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</si>
  <si>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</si>
  <si>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</si>
  <si>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</si>
  <si>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</si>
  <si>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</si>
  <si>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</si>
  <si>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</si>
  <si>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111AA141699</t>
  </si>
  <si>
    <t>111AA141730</t>
  </si>
  <si>
    <t>111AA141760</t>
  </si>
  <si>
    <t>111AA141791</t>
  </si>
  <si>
    <t>111AA141821</t>
  </si>
  <si>
    <t>111AA141852</t>
  </si>
  <si>
    <t>111AA141883</t>
  </si>
  <si>
    <t>111AA141913</t>
  </si>
  <si>
    <t>111AA140026</t>
  </si>
  <si>
    <t>111AA140057</t>
  </si>
  <si>
    <t>111AA140087</t>
  </si>
  <si>
    <t>111AA140118</t>
  </si>
  <si>
    <t>111AA140148</t>
  </si>
  <si>
    <t>111AA140179</t>
  </si>
  <si>
    <t>111AA140210</t>
  </si>
  <si>
    <t>111AA140238</t>
  </si>
  <si>
    <t>111AA140269</t>
  </si>
  <si>
    <t>111AA140299</t>
  </si>
  <si>
    <t>111AA140330</t>
  </si>
  <si>
    <t>111AA140360</t>
  </si>
  <si>
    <t>111AF540026</t>
  </si>
  <si>
    <t>111AF540057</t>
  </si>
  <si>
    <t>111AF540087</t>
  </si>
  <si>
    <t>111AF540118</t>
  </si>
  <si>
    <t>111AF540148</t>
  </si>
  <si>
    <t>111AF540179</t>
  </si>
  <si>
    <t>111AF540210</t>
  </si>
  <si>
    <t>111AF540238</t>
  </si>
  <si>
    <t>111AF540269</t>
  </si>
  <si>
    <t>111AF540299</t>
  </si>
  <si>
    <t>111AF540330</t>
  </si>
  <si>
    <t>111AF540360</t>
  </si>
  <si>
    <t>111AF540391</t>
  </si>
  <si>
    <t>111AF540422</t>
  </si>
  <si>
    <t>111AF540452</t>
  </si>
  <si>
    <t>111AF540878</t>
  </si>
  <si>
    <t>111AF540909</t>
  </si>
  <si>
    <t>111AF540940</t>
  </si>
  <si>
    <t>111AF540969</t>
  </si>
  <si>
    <t>111AF541000</t>
  </si>
  <si>
    <t>111AF541030</t>
  </si>
  <si>
    <t>111AF541061</t>
  </si>
  <si>
    <t>111AF541091</t>
  </si>
  <si>
    <t>111AF541122</t>
  </si>
  <si>
    <t>111AF541153</t>
  </si>
  <si>
    <t>111AF541183</t>
  </si>
  <si>
    <t>111AF541214</t>
  </si>
  <si>
    <t>111AF541244</t>
  </si>
  <si>
    <t>111AF541275</t>
  </si>
  <si>
    <t>111AF541306</t>
  </si>
  <si>
    <t>111AF541334</t>
  </si>
  <si>
    <t>111AF541365</t>
  </si>
  <si>
    <t>111AF541395</t>
  </si>
  <si>
    <t>111AF541426</t>
  </si>
  <si>
    <t>111AF541456</t>
  </si>
  <si>
    <t>111AF541487</t>
  </si>
  <si>
    <t>111AF541518</t>
  </si>
  <si>
    <t>111AF541548</t>
  </si>
  <si>
    <t>111AF541579</t>
  </si>
  <si>
    <t>111AF541609</t>
  </si>
  <si>
    <t>111AF541640</t>
  </si>
  <si>
    <t>111AF541671</t>
  </si>
  <si>
    <t>111AF541699</t>
  </si>
  <si>
    <t>111AF541730</t>
  </si>
  <si>
    <t>111AF541760</t>
  </si>
  <si>
    <t>111AF541791</t>
  </si>
  <si>
    <t>111AF541821</t>
  </si>
  <si>
    <t>111AF541852</t>
  </si>
  <si>
    <t>111AF541883</t>
  </si>
  <si>
    <t>111AF541913</t>
  </si>
  <si>
    <t>111AF540513</t>
  </si>
  <si>
    <t>111AF540544</t>
  </si>
  <si>
    <t>111AF540575</t>
  </si>
  <si>
    <t>111AF540603</t>
  </si>
  <si>
    <t>111AF540634</t>
  </si>
  <si>
    <t>111AF540664</t>
  </si>
  <si>
    <t>111AF540695</t>
  </si>
  <si>
    <t>111AF540725</t>
  </si>
  <si>
    <t>111AF540756</t>
  </si>
  <si>
    <t>111AF540787</t>
  </si>
  <si>
    <t>111AF540817</t>
  </si>
  <si>
    <t>111AF540848</t>
  </si>
  <si>
    <t>111AF640026</t>
  </si>
  <si>
    <t>111AF640057</t>
  </si>
  <si>
    <t>111AF640087</t>
  </si>
  <si>
    <t>111AF640118</t>
  </si>
  <si>
    <t>111AF640148</t>
  </si>
  <si>
    <t>111AF640179</t>
  </si>
  <si>
    <t>111AF640210</t>
  </si>
  <si>
    <t>111AF640238</t>
  </si>
  <si>
    <t>111AF640269</t>
  </si>
  <si>
    <t>111AF640299</t>
  </si>
  <si>
    <t>111AF640330</t>
  </si>
  <si>
    <t>111AF640360</t>
  </si>
  <si>
    <t>111AF640391</t>
  </si>
  <si>
    <t>111AF640422</t>
  </si>
  <si>
    <t>111AF640452</t>
  </si>
  <si>
    <t>111AF640878</t>
  </si>
  <si>
    <t>111AF640909</t>
  </si>
  <si>
    <t>111AF640940</t>
  </si>
  <si>
    <t>111AF640969</t>
  </si>
  <si>
    <t>111AF641000</t>
  </si>
  <si>
    <t>111AF641030</t>
  </si>
  <si>
    <t>111AF641061</t>
  </si>
  <si>
    <t>111AF641091</t>
  </si>
  <si>
    <t>111AF641122</t>
  </si>
  <si>
    <t>111AF641153</t>
  </si>
  <si>
    <t>111AF641183</t>
  </si>
  <si>
    <t>111AF641214</t>
  </si>
  <si>
    <t>111AF641244</t>
  </si>
  <si>
    <t>111AF641275</t>
  </si>
  <si>
    <t>111AF641306</t>
  </si>
  <si>
    <t>111AF641334</t>
  </si>
  <si>
    <t>111AF641365</t>
  </si>
  <si>
    <t>111AF641395</t>
  </si>
  <si>
    <t>111AF641426</t>
  </si>
  <si>
    <t>111AF641456</t>
  </si>
  <si>
    <t>111AF641487</t>
  </si>
  <si>
    <t>111AF641518</t>
  </si>
  <si>
    <t>111AF641548</t>
  </si>
  <si>
    <t>111AF641579</t>
  </si>
  <si>
    <t>111AF641609</t>
  </si>
  <si>
    <t>111AF641640</t>
  </si>
  <si>
    <t>111AF641671</t>
  </si>
  <si>
    <t>111AF641699</t>
  </si>
  <si>
    <t>111AF641730</t>
  </si>
  <si>
    <t>111AF641760</t>
  </si>
  <si>
    <t>111AF641791</t>
  </si>
  <si>
    <t>111AF641821</t>
  </si>
  <si>
    <t>111AF641852</t>
  </si>
  <si>
    <t>111AF641883</t>
  </si>
  <si>
    <t>111AF641913</t>
  </si>
  <si>
    <t>111AF640513</t>
  </si>
  <si>
    <t>111AF640544</t>
  </si>
  <si>
    <t>111AF640575</t>
  </si>
  <si>
    <t>111AF640603</t>
  </si>
  <si>
    <t>111AF640634</t>
  </si>
  <si>
    <t>111AF640664</t>
  </si>
  <si>
    <t>111AF640695</t>
  </si>
  <si>
    <t>111AF640725</t>
  </si>
  <si>
    <t>111AF640756</t>
  </si>
  <si>
    <t>111AF640787</t>
  </si>
  <si>
    <t>111AF640817</t>
  </si>
  <si>
    <t>111AF640848</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</si>
  <si>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</si>
  <si>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</si>
  <si>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</si>
  <si>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</si>
  <si>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</si>
  <si>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</si>
  <si>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</si>
  <si>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</si>
  <si>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</si>
  <si>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</si>
  <si>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</si>
  <si>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</si>
  <si>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</si>
  <si>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</si>
  <si>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</si>
  <si>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</si>
  <si>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</si>
  <si>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</si>
  <si>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</si>
  <si>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</si>
  <si>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</si>
  <si>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</si>
  <si>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</si>
  <si>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</si>
  <si>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</si>
  <si>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</si>
  <si>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</si>
  <si>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</si>
  <si>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</si>
  <si>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</si>
  <si>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</si>
  <si>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</si>
  <si>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</si>
  <si>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</si>
  <si>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</si>
  <si>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</si>
  <si>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</si>
  <si>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</si>
  <si>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</si>
  <si>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</si>
  <si>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</si>
  <si>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</si>
  <si>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</si>
  <si>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</si>
  <si>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</si>
  <si>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</si>
  <si>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</si>
  <si>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</si>
  <si>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</si>
  <si>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</si>
  <si>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</si>
  <si>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</si>
  <si>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</si>
  <si>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</si>
  <si>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</si>
  <si>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</si>
  <si>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</si>
  <si>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</si>
  <si>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</si>
  <si>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</si>
  <si>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</si>
  <si>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</si>
  <si>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</si>
  <si>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</si>
  <si>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</si>
  <si>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</si>
  <si>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111AB540878</t>
  </si>
  <si>
    <t>111AB540909</t>
  </si>
  <si>
    <t>111AB540940</t>
  </si>
  <si>
    <t>111AB540969</t>
  </si>
  <si>
    <t>111AB541000</t>
  </si>
  <si>
    <t>111AB541030</t>
  </si>
  <si>
    <t>111AB541061</t>
  </si>
  <si>
    <t>111AB541091</t>
  </si>
  <si>
    <t>111AB541122</t>
  </si>
  <si>
    <t>111AB541153</t>
  </si>
  <si>
    <t>111AB541183</t>
  </si>
  <si>
    <t>111AB541214</t>
  </si>
  <si>
    <t>111AB541244</t>
  </si>
  <si>
    <t>111AB541275</t>
  </si>
  <si>
    <t>111AB541306</t>
  </si>
  <si>
    <t>111AB541334</t>
  </si>
  <si>
    <t>111AB541365</t>
  </si>
  <si>
    <t>111AB541395</t>
  </si>
  <si>
    <t>111AB541426</t>
  </si>
  <si>
    <t>111AB541456</t>
  </si>
  <si>
    <t>111AB541487</t>
  </si>
  <si>
    <t>111AB541518</t>
  </si>
  <si>
    <t>111AB541548</t>
  </si>
  <si>
    <t>111AB540513</t>
  </si>
  <si>
    <t>111AB540544</t>
  </si>
  <si>
    <t>111AB540575</t>
  </si>
  <si>
    <t>111AB540603</t>
  </si>
  <si>
    <t>111AB540634</t>
  </si>
  <si>
    <t>111AB540664</t>
  </si>
  <si>
    <t>111AB540695</t>
  </si>
  <si>
    <t>111AB540725</t>
  </si>
  <si>
    <t>111AB540756</t>
  </si>
  <si>
    <t>111AB540787</t>
  </si>
  <si>
    <t>111AB540817</t>
  </si>
  <si>
    <t>111AB540848</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</si>
  <si>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</si>
  <si>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</si>
  <si>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</si>
  <si>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</si>
  <si>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</si>
  <si>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</si>
  <si>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</si>
  <si>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</si>
  <si>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</si>
  <si>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</si>
  <si>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</si>
  <si>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</si>
  <si>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</si>
  <si>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</si>
  <si>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</si>
  <si>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111AB640878</t>
  </si>
  <si>
    <t>111AB640909</t>
  </si>
  <si>
    <t>111AB640940</t>
  </si>
  <si>
    <t>111AB640969</t>
  </si>
  <si>
    <t>111AB641000</t>
  </si>
  <si>
    <t>111AB641030</t>
  </si>
  <si>
    <t>111AB641061</t>
  </si>
  <si>
    <t>111AB641091</t>
  </si>
  <si>
    <t>111AB641122</t>
  </si>
  <si>
    <t>111AB641153</t>
  </si>
  <si>
    <t>111AB641183</t>
  </si>
  <si>
    <t>111AB641214</t>
  </si>
  <si>
    <t>111AB641244</t>
  </si>
  <si>
    <t>111AB641275</t>
  </si>
  <si>
    <t>111AB641306</t>
  </si>
  <si>
    <t>111AB641334</t>
  </si>
  <si>
    <t>111AB641365</t>
  </si>
  <si>
    <t>111AB641395</t>
  </si>
  <si>
    <t>111AB641426</t>
  </si>
  <si>
    <t>111AB641456</t>
  </si>
  <si>
    <t>111AB641487</t>
  </si>
  <si>
    <t>111AB641518</t>
  </si>
  <si>
    <t>111AB641548</t>
  </si>
  <si>
    <t>111AB640513</t>
  </si>
  <si>
    <t>111AB640544</t>
  </si>
  <si>
    <t>111AB640575</t>
  </si>
  <si>
    <t>111AB640603</t>
  </si>
  <si>
    <t>111AB640634</t>
  </si>
  <si>
    <t>111AB640664</t>
  </si>
  <si>
    <t>111AB640695</t>
  </si>
  <si>
    <t>111AB640725</t>
  </si>
  <si>
    <t>111AB640756</t>
  </si>
  <si>
    <t>111AB640787</t>
  </si>
  <si>
    <t>111AB640817</t>
  </si>
  <si>
    <t>111AB640848</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</si>
  <si>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</si>
  <si>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</si>
  <si>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</si>
  <si>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</si>
  <si>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</si>
  <si>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</si>
  <si>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</si>
  <si>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</si>
  <si>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</si>
  <si>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</si>
  <si>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</si>
  <si>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</si>
  <si>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</si>
  <si>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</si>
  <si>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</si>
  <si>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111AD940878</t>
  </si>
  <si>
    <t>111AD940909</t>
  </si>
  <si>
    <t>111AD940940</t>
  </si>
  <si>
    <t>111AD940969</t>
  </si>
  <si>
    <t>111AD941000</t>
  </si>
  <si>
    <t>111AD941030</t>
  </si>
  <si>
    <t>111AD941061</t>
  </si>
  <si>
    <t>111AD941091</t>
  </si>
  <si>
    <t>111AD941122</t>
  </si>
  <si>
    <t>111AD941153</t>
  </si>
  <si>
    <t>111AD941183</t>
  </si>
  <si>
    <t>111AD941214</t>
  </si>
  <si>
    <t>111AD941244</t>
  </si>
  <si>
    <t>111AD941275</t>
  </si>
  <si>
    <t>111AD941306</t>
  </si>
  <si>
    <t>111AD941334</t>
  </si>
  <si>
    <t>111AD941365</t>
  </si>
  <si>
    <t>111AD941395</t>
  </si>
  <si>
    <t>111AD941426</t>
  </si>
  <si>
    <t>111AD941456</t>
  </si>
  <si>
    <t>111AD941487</t>
  </si>
  <si>
    <t>111AD941518</t>
  </si>
  <si>
    <t>111AD941548</t>
  </si>
  <si>
    <t>111AD941579</t>
  </si>
  <si>
    <t>111AD941609</t>
  </si>
  <si>
    <t>111AD941640</t>
  </si>
  <si>
    <t>111AD941671</t>
  </si>
  <si>
    <t>111AD941699</t>
  </si>
  <si>
    <t>111AD941730</t>
  </si>
  <si>
    <t>111AD941760</t>
  </si>
  <si>
    <t>111AD941791</t>
  </si>
  <si>
    <t>111AD941821</t>
  </si>
  <si>
    <t>111AD941852</t>
  </si>
  <si>
    <t>111AD941883</t>
  </si>
  <si>
    <t>111AD941913</t>
  </si>
  <si>
    <t>111AD940513</t>
  </si>
  <si>
    <t>111AD940544</t>
  </si>
  <si>
    <t>111AD940575</t>
  </si>
  <si>
    <t>111AD940603</t>
  </si>
  <si>
    <t>111AD940634</t>
  </si>
  <si>
    <t>111AD940664</t>
  </si>
  <si>
    <t>111AD940695</t>
  </si>
  <si>
    <t>111AD940725</t>
  </si>
  <si>
    <t>111AD940756</t>
  </si>
  <si>
    <t>111AD940787</t>
  </si>
  <si>
    <t>111AD940817</t>
  </si>
  <si>
    <t>111AD940848</t>
  </si>
  <si>
    <t>What is NHS 111?</t>
  </si>
  <si>
    <t>Population estimates</t>
  </si>
  <si>
    <t>Population estimates have all been updated in December 2014. Figures for months up to December 2013 use the Office for National Statistics (ONS) mid-year population estimates for Clinical Commissioning Groups (CCGs):</t>
  </si>
  <si>
    <t>www.ons.gov.uk/ons/rel/sape/small-area-population-estimates/mid-2013/index.html</t>
  </si>
  <si>
    <t>Figures for later months use ONS 2012-based population projections for CCGs:</t>
  </si>
  <si>
    <t>www.ons.gov.uk/ons/rel/snpp/sub-national-population-projections/2012-based-projections/index.html</t>
  </si>
  <si>
    <t>Why is the MDS needed</t>
  </si>
  <si>
    <t>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t>
  </si>
  <si>
    <t>Comparisons</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</si>
  <si>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</si>
  <si>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</si>
  <si>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</si>
  <si>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</si>
  <si>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</si>
  <si>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</si>
  <si>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r denotes revision from the previous publication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</si>
</sst>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F400]h:mm:ss\ AM/PM"/>
    <numFmt numFmtId="168" formatCode="h:mm:ss;@"/>
    <numFmt numFmtId="169" formatCode="hh:mm:ss;@"/>
    <numFmt numFmtId="170" formatCode="mmm\ yyyy"/>
    <numFmt numFmtId="171" formatCode="#,##0\ &quot;r&quot;"/>
    <numFmt numFmtId="172" formatCode="#,##0.0\ &quot;r&quot;"/>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b/>
      <sz val="22"/>
      <color indexed="24"/>
      <name val="Arial"/>
      <family val="2"/>
    </font>
    <font>
      <sz val="3.85"/>
      <color indexed="8"/>
      <name val="Arial"/>
      <family val="2"/>
    </font>
    <font>
      <sz val="10.25"/>
      <color indexed="8"/>
      <name val="Arial"/>
      <family val="2"/>
    </font>
    <font>
      <sz val="10.5"/>
      <color indexed="8"/>
      <name val="Arial"/>
      <family val="2"/>
    </font>
    <font>
      <sz val="8.25"/>
      <color indexed="8"/>
      <name val="Arial"/>
      <family val="2"/>
    </font>
    <font>
      <sz val="11"/>
      <color indexed="9"/>
      <name val="Arial"/>
      <family val="2"/>
    </font>
    <font>
      <b/>
      <sz val="16"/>
      <color indexed="24"/>
      <name val="Arial"/>
      <family val="2"/>
    </font>
    <font>
      <b/>
      <sz val="12"/>
      <color indexed="8"/>
      <name val="Arial"/>
      <family val="2"/>
    </font>
    <font>
      <b/>
      <sz val="10"/>
      <color indexed="10"/>
      <name val="Arial"/>
      <family val="2"/>
    </font>
    <font>
      <sz val="11"/>
      <color theme="1"/>
      <name val="Calibri"/>
      <family val="2"/>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2"/>
      <color rgb="FF0072C6"/>
      <name val="Arial"/>
      <family val="2"/>
    </font>
    <font>
      <b/>
      <sz val="16"/>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style="thin"/>
      <bottom style="thin"/>
    </border>
  </borders>
  <cellStyleXfs count="11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2" fillId="7" borderId="1" applyNumberFormat="0" applyAlignment="0" applyProtection="0"/>
    <xf numFmtId="0" fontId="33" fillId="0" borderId="7" applyNumberFormat="0" applyFill="0" applyAlignment="0" applyProtection="0"/>
    <xf numFmtId="0" fontId="33" fillId="0" borderId="7"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49" fillId="0" borderId="0">
      <alignment/>
      <protection/>
    </xf>
    <xf numFmtId="0" fontId="21" fillId="23" borderId="8" applyNumberFormat="0" applyFont="0" applyAlignment="0" applyProtection="0"/>
    <xf numFmtId="0" fontId="21" fillId="23" borderId="8" applyNumberFormat="0" applyFont="0" applyAlignment="0" applyProtection="0"/>
    <xf numFmtId="0" fontId="35" fillId="20" borderId="9" applyNumberFormat="0" applyAlignment="0" applyProtection="0"/>
    <xf numFmtId="0" fontId="3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37">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67"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6"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2" applyFill="1" applyBorder="1" applyAlignment="1">
      <alignment horizontal="right"/>
    </xf>
    <xf numFmtId="167" fontId="0" fillId="0" borderId="17" xfId="0" applyNumberFormat="1" applyFill="1" applyBorder="1" applyAlignment="1">
      <alignment horizontal="right"/>
    </xf>
    <xf numFmtId="0" fontId="0" fillId="0" borderId="14" xfId="0" applyFill="1" applyBorder="1" applyAlignment="1">
      <alignment/>
    </xf>
    <xf numFmtId="167" fontId="0" fillId="0" borderId="14" xfId="102" applyNumberFormat="1" applyFill="1" applyBorder="1" applyAlignment="1">
      <alignment horizontal="right"/>
    </xf>
    <xf numFmtId="9" fontId="0" fillId="0" borderId="17" xfId="102" applyFont="1" applyFill="1" applyBorder="1" applyAlignment="1">
      <alignment horizontal="right"/>
    </xf>
    <xf numFmtId="9" fontId="0" fillId="0" borderId="14" xfId="102" applyFont="1" applyFill="1" applyBorder="1" applyAlignment="1">
      <alignment horizontal="right"/>
    </xf>
    <xf numFmtId="9" fontId="0" fillId="0" borderId="13" xfId="102" applyFill="1" applyBorder="1" applyAlignment="1">
      <alignment horizontal="right"/>
    </xf>
    <xf numFmtId="9" fontId="0" fillId="0" borderId="13" xfId="102" applyFont="1" applyFill="1" applyBorder="1" applyAlignment="1">
      <alignment horizontal="right"/>
    </xf>
    <xf numFmtId="165" fontId="0" fillId="0" borderId="13" xfId="0" applyNumberFormat="1" applyFill="1" applyBorder="1" applyAlignment="1">
      <alignment horizontal="right"/>
    </xf>
    <xf numFmtId="165" fontId="0" fillId="0" borderId="17" xfId="0" applyNumberFormat="1" applyFill="1" applyBorder="1" applyAlignment="1">
      <alignment horizontal="right"/>
    </xf>
    <xf numFmtId="168"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4"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68" fontId="0" fillId="20" borderId="3" xfId="0" applyNumberFormat="1" applyFill="1" applyBorder="1" applyAlignment="1">
      <alignment/>
    </xf>
    <xf numFmtId="0" fontId="7" fillId="20" borderId="0" xfId="0" applyFont="1" applyFill="1" applyAlignment="1">
      <alignment/>
    </xf>
    <xf numFmtId="165" fontId="7" fillId="20" borderId="21" xfId="0" applyNumberFormat="1" applyFont="1" applyFill="1" applyBorder="1" applyAlignment="1">
      <alignment horizontal="right"/>
    </xf>
    <xf numFmtId="165" fontId="7" fillId="20" borderId="13" xfId="0" applyNumberFormat="1" applyFont="1" applyFill="1" applyBorder="1" applyAlignment="1">
      <alignment horizontal="right"/>
    </xf>
    <xf numFmtId="165" fontId="7" fillId="20" borderId="22" xfId="0" applyNumberFormat="1" applyFont="1" applyFill="1" applyBorder="1" applyAlignment="1">
      <alignment horizontal="right"/>
    </xf>
    <xf numFmtId="165" fontId="7" fillId="20" borderId="17" xfId="0" applyNumberFormat="1" applyFont="1" applyFill="1" applyBorder="1" applyAlignment="1">
      <alignment horizontal="right"/>
    </xf>
    <xf numFmtId="9" fontId="7" fillId="20" borderId="22" xfId="102" applyFont="1" applyFill="1" applyBorder="1" applyAlignment="1">
      <alignment horizontal="right"/>
    </xf>
    <xf numFmtId="9" fontId="7" fillId="20" borderId="17" xfId="102"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2" applyNumberFormat="1" applyFont="1" applyFill="1" applyBorder="1" applyAlignment="1">
      <alignment horizontal="right"/>
    </xf>
    <xf numFmtId="1" fontId="7" fillId="20" borderId="14" xfId="102"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0" fillId="0" borderId="0" xfId="0" applyFont="1" applyFill="1" applyAlignment="1">
      <alignment/>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2" applyNumberFormat="1" applyFill="1" applyBorder="1" applyAlignment="1">
      <alignment horizontal="right"/>
    </xf>
    <xf numFmtId="9" fontId="0" fillId="2" borderId="17" xfId="102" applyNumberFormat="1" applyFill="1" applyBorder="1" applyAlignment="1">
      <alignment horizontal="right"/>
    </xf>
    <xf numFmtId="9" fontId="0" fillId="0" borderId="17" xfId="102" applyNumberFormat="1" applyFont="1" applyFill="1" applyBorder="1" applyAlignment="1">
      <alignment horizontal="right"/>
    </xf>
    <xf numFmtId="9" fontId="0" fillId="2" borderId="17" xfId="102" applyNumberFormat="1" applyFont="1" applyFill="1" applyBorder="1" applyAlignment="1">
      <alignment horizontal="right"/>
    </xf>
    <xf numFmtId="9" fontId="0" fillId="2" borderId="14" xfId="102" applyNumberFormat="1" applyFont="1" applyFill="1" applyBorder="1" applyAlignment="1">
      <alignment horizontal="right"/>
    </xf>
    <xf numFmtId="0" fontId="0" fillId="0" borderId="0" xfId="0" applyFont="1" applyFill="1" applyAlignment="1">
      <alignment vertical="top"/>
    </xf>
    <xf numFmtId="167" fontId="0" fillId="0" borderId="17" xfId="0" applyNumberFormat="1" applyFill="1" applyBorder="1" applyAlignment="1">
      <alignment/>
    </xf>
    <xf numFmtId="3" fontId="0" fillId="0" borderId="14" xfId="0" applyNumberFormat="1" applyFill="1" applyBorder="1" applyAlignment="1">
      <alignment horizontal="right"/>
    </xf>
    <xf numFmtId="9" fontId="0" fillId="20" borderId="17" xfId="102" applyFill="1" applyBorder="1" applyAlignment="1">
      <alignment horizontal="right"/>
    </xf>
    <xf numFmtId="0" fontId="0" fillId="2" borderId="19" xfId="0" applyFill="1" applyBorder="1" applyAlignment="1">
      <alignment/>
    </xf>
    <xf numFmtId="9" fontId="0" fillId="0" borderId="13" xfId="102"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67" fontId="0" fillId="0" borderId="25" xfId="0" applyNumberFormat="1" applyFill="1" applyBorder="1" applyAlignment="1">
      <alignment horizontal="right"/>
    </xf>
    <xf numFmtId="0" fontId="12" fillId="2" borderId="0" xfId="0" applyFont="1" applyFill="1" applyBorder="1" applyAlignment="1">
      <alignment horizontal="right" vertical="center"/>
    </xf>
    <xf numFmtId="167"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169" fontId="0" fillId="0" borderId="3" xfId="0" applyNumberFormat="1" applyFill="1" applyBorder="1" applyAlignment="1">
      <alignment/>
    </xf>
    <xf numFmtId="9" fontId="0" fillId="0" borderId="26" xfId="102"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9" fontId="0" fillId="0" borderId="0" xfId="102" applyFill="1" applyAlignment="1">
      <alignment/>
    </xf>
    <xf numFmtId="167" fontId="0" fillId="20" borderId="25" xfId="0" applyNumberFormat="1" applyFill="1" applyBorder="1" applyAlignment="1">
      <alignment/>
    </xf>
    <xf numFmtId="169" fontId="0" fillId="20" borderId="3" xfId="0" applyNumberFormat="1" applyFill="1" applyBorder="1" applyAlignment="1">
      <alignment/>
    </xf>
    <xf numFmtId="165" fontId="0" fillId="20" borderId="13" xfId="0" applyNumberFormat="1" applyFill="1" applyBorder="1" applyAlignment="1">
      <alignment horizontal="right"/>
    </xf>
    <xf numFmtId="165" fontId="0" fillId="20" borderId="17" xfId="0" applyNumberFormat="1" applyFill="1" applyBorder="1" applyAlignment="1">
      <alignment horizontal="right"/>
    </xf>
    <xf numFmtId="167" fontId="0" fillId="20" borderId="17" xfId="0" applyNumberFormat="1" applyFill="1" applyBorder="1" applyAlignment="1">
      <alignment horizontal="right"/>
    </xf>
    <xf numFmtId="167" fontId="0" fillId="20" borderId="14" xfId="102" applyNumberFormat="1" applyFill="1" applyBorder="1" applyAlignment="1">
      <alignment horizontal="right"/>
    </xf>
    <xf numFmtId="9" fontId="0" fillId="20" borderId="0" xfId="102" applyFill="1" applyAlignment="1">
      <alignment/>
    </xf>
    <xf numFmtId="9" fontId="0" fillId="20" borderId="17" xfId="102" applyNumberFormat="1" applyFill="1" applyBorder="1" applyAlignment="1">
      <alignment horizontal="right"/>
    </xf>
    <xf numFmtId="9" fontId="7" fillId="20" borderId="27" xfId="102" applyFont="1" applyFill="1" applyBorder="1" applyAlignment="1">
      <alignment horizontal="right"/>
    </xf>
    <xf numFmtId="9" fontId="7" fillId="20" borderId="19" xfId="102" applyFont="1" applyFill="1" applyBorder="1" applyAlignment="1">
      <alignment horizontal="right"/>
    </xf>
    <xf numFmtId="9" fontId="0" fillId="20" borderId="14" xfId="102" applyNumberFormat="1" applyFill="1" applyBorder="1" applyAlignment="1">
      <alignment horizontal="right"/>
    </xf>
    <xf numFmtId="9" fontId="0" fillId="0" borderId="12" xfId="102" applyFont="1" applyFill="1" applyBorder="1" applyAlignment="1">
      <alignment horizontal="right"/>
    </xf>
    <xf numFmtId="20" fontId="0" fillId="0" borderId="0" xfId="0" applyNumberFormat="1" applyFont="1" applyFill="1" applyAlignment="1">
      <alignment vertical="top" wrapText="1"/>
    </xf>
    <xf numFmtId="9" fontId="0" fillId="0" borderId="0" xfId="102" applyFont="1" applyFill="1" applyBorder="1" applyAlignment="1">
      <alignment horizontal="right"/>
    </xf>
    <xf numFmtId="3" fontId="0" fillId="0" borderId="0" xfId="0" applyNumberFormat="1" applyFill="1" applyBorder="1" applyAlignment="1">
      <alignment/>
    </xf>
    <xf numFmtId="167" fontId="0" fillId="0" borderId="0" xfId="0" applyNumberFormat="1" applyFill="1" applyBorder="1" applyAlignment="1">
      <alignment horizontal="right"/>
    </xf>
    <xf numFmtId="167" fontId="0" fillId="0" borderId="18" xfId="0" applyNumberFormat="1" applyFill="1" applyBorder="1" applyAlignment="1">
      <alignment horizontal="right"/>
    </xf>
    <xf numFmtId="3" fontId="0" fillId="0" borderId="3" xfId="0" applyNumberFormat="1" applyFill="1" applyBorder="1" applyAlignment="1">
      <alignment horizontal="right"/>
    </xf>
    <xf numFmtId="167" fontId="0" fillId="0" borderId="3" xfId="0" applyNumberFormat="1" applyFill="1" applyBorder="1" applyAlignment="1">
      <alignment horizontal="right"/>
    </xf>
    <xf numFmtId="0" fontId="0" fillId="0" borderId="0" xfId="0" applyAlignment="1">
      <alignment horizontal="right"/>
    </xf>
    <xf numFmtId="0" fontId="11" fillId="0" borderId="0" xfId="0" applyFont="1" applyFill="1" applyAlignment="1">
      <alignment horizontal="left"/>
    </xf>
    <xf numFmtId="0" fontId="14" fillId="0" borderId="0" xfId="0" applyFont="1" applyFill="1" applyAlignment="1">
      <alignment horizontal="left"/>
    </xf>
    <xf numFmtId="17" fontId="0" fillId="0" borderId="0" xfId="0" applyNumberFormat="1" applyFill="1" applyAlignment="1">
      <alignment horizontal="right"/>
    </xf>
    <xf numFmtId="3" fontId="0" fillId="0" borderId="18" xfId="0" applyNumberFormat="1" applyFill="1" applyBorder="1" applyAlignment="1">
      <alignment horizontal="right"/>
    </xf>
    <xf numFmtId="169"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2"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0" fontId="39" fillId="0" borderId="0" xfId="87" applyFont="1" applyFill="1" applyBorder="1" applyAlignment="1" applyProtection="1">
      <alignment/>
      <protection/>
    </xf>
    <xf numFmtId="9" fontId="0" fillId="0" borderId="17" xfId="102" applyFont="1" applyFill="1" applyBorder="1" applyAlignment="1" quotePrefix="1">
      <alignment horizontal="right"/>
    </xf>
    <xf numFmtId="167" fontId="0" fillId="0" borderId="17" xfId="0" applyNumberFormat="1" applyFill="1" applyBorder="1" applyAlignment="1" quotePrefix="1">
      <alignment horizontal="right"/>
    </xf>
    <xf numFmtId="167" fontId="0" fillId="0" borderId="14" xfId="102" applyNumberFormat="1" applyFont="1" applyFill="1" applyBorder="1" applyAlignment="1" quotePrefix="1">
      <alignment horizontal="right"/>
    </xf>
    <xf numFmtId="9" fontId="0" fillId="0" borderId="13" xfId="102" applyFont="1" applyFill="1" applyBorder="1" applyAlignment="1" quotePrefix="1">
      <alignment horizontal="right"/>
    </xf>
    <xf numFmtId="9" fontId="0" fillId="0" borderId="26" xfId="102" applyFont="1" applyFill="1" applyBorder="1" applyAlignment="1" quotePrefix="1">
      <alignment horizontal="right"/>
    </xf>
    <xf numFmtId="9" fontId="0" fillId="0" borderId="17" xfId="102" applyNumberFormat="1" applyFont="1" applyFill="1" applyBorder="1" applyAlignment="1" quotePrefix="1">
      <alignment horizontal="right"/>
    </xf>
    <xf numFmtId="9" fontId="0" fillId="2" borderId="17" xfId="102" applyNumberFormat="1" applyFont="1" applyFill="1" applyBorder="1" applyAlignment="1" quotePrefix="1">
      <alignment horizontal="right"/>
    </xf>
    <xf numFmtId="9" fontId="0" fillId="0" borderId="17" xfId="102" applyNumberFormat="1" applyFont="1" applyFill="1" applyBorder="1" applyAlignment="1">
      <alignment horizontal="right"/>
    </xf>
    <xf numFmtId="17" fontId="12" fillId="0" borderId="28" xfId="0" applyNumberFormat="1" applyFont="1" applyFill="1" applyBorder="1" applyAlignment="1">
      <alignment horizontal="center" wrapText="1"/>
    </xf>
    <xf numFmtId="0" fontId="7" fillId="0" borderId="0" xfId="0" applyFont="1" applyFill="1" applyAlignment="1">
      <alignment/>
    </xf>
    <xf numFmtId="0" fontId="0" fillId="0" borderId="3" xfId="0" applyFill="1" applyBorder="1" applyAlignment="1">
      <alignment/>
    </xf>
    <xf numFmtId="9" fontId="0" fillId="0" borderId="3" xfId="102" applyFont="1" applyFill="1" applyBorder="1" applyAlignment="1" quotePrefix="1">
      <alignment horizontal="right"/>
    </xf>
    <xf numFmtId="9" fontId="0" fillId="0" borderId="3" xfId="102" applyFont="1" applyFill="1" applyBorder="1" applyAlignment="1">
      <alignment horizontal="right"/>
    </xf>
    <xf numFmtId="9" fontId="0" fillId="0" borderId="13" xfId="102" applyNumberFormat="1" applyFont="1" applyFill="1" applyBorder="1" applyAlignment="1" quotePrefix="1">
      <alignment horizontal="right"/>
    </xf>
    <xf numFmtId="9" fontId="0" fillId="0" borderId="13" xfId="102" applyNumberFormat="1" applyFont="1" applyFill="1" applyBorder="1" applyAlignment="1">
      <alignment horizontal="right"/>
    </xf>
    <xf numFmtId="17" fontId="15" fillId="0" borderId="0" xfId="0" applyNumberFormat="1" applyFont="1" applyFill="1" applyAlignment="1">
      <alignment horizontal="left"/>
    </xf>
    <xf numFmtId="167" fontId="0" fillId="0" borderId="25" xfId="0" applyNumberFormat="1" applyFill="1" applyBorder="1" applyAlignment="1">
      <alignment/>
    </xf>
    <xf numFmtId="3" fontId="0" fillId="0" borderId="17" xfId="0" applyNumberFormat="1" applyFont="1" applyFill="1" applyBorder="1" applyAlignment="1">
      <alignment horizontal="right"/>
    </xf>
    <xf numFmtId="165" fontId="7" fillId="0" borderId="21" xfId="0" applyNumberFormat="1" applyFont="1" applyFill="1" applyBorder="1" applyAlignment="1">
      <alignment horizontal="right"/>
    </xf>
    <xf numFmtId="165" fontId="7" fillId="0" borderId="13" xfId="0" applyNumberFormat="1" applyFont="1" applyFill="1" applyBorder="1" applyAlignment="1">
      <alignment horizontal="right"/>
    </xf>
    <xf numFmtId="165" fontId="7" fillId="0" borderId="22" xfId="0" applyNumberFormat="1" applyFont="1" applyFill="1" applyBorder="1" applyAlignment="1">
      <alignment horizontal="right"/>
    </xf>
    <xf numFmtId="165" fontId="7" fillId="0" borderId="17" xfId="0" applyNumberFormat="1" applyFont="1" applyFill="1" applyBorder="1" applyAlignment="1">
      <alignment horizontal="right"/>
    </xf>
    <xf numFmtId="9" fontId="7" fillId="0" borderId="22" xfId="102" applyFont="1" applyFill="1" applyBorder="1" applyAlignment="1">
      <alignment horizontal="right"/>
    </xf>
    <xf numFmtId="9" fontId="7" fillId="0" borderId="17" xfId="102" applyFont="1" applyFill="1" applyBorder="1" applyAlignment="1">
      <alignment horizontal="right"/>
    </xf>
    <xf numFmtId="3" fontId="7" fillId="0" borderId="22" xfId="0" applyNumberFormat="1" applyFont="1" applyFill="1" applyBorder="1" applyAlignment="1">
      <alignment horizontal="right"/>
    </xf>
    <xf numFmtId="3" fontId="7" fillId="0" borderId="17" xfId="0" applyNumberFormat="1" applyFont="1" applyFill="1" applyBorder="1" applyAlignment="1">
      <alignment horizontal="right"/>
    </xf>
    <xf numFmtId="1" fontId="7" fillId="0" borderId="23" xfId="102" applyNumberFormat="1" applyFont="1" applyFill="1" applyBorder="1" applyAlignment="1">
      <alignment horizontal="right"/>
    </xf>
    <xf numFmtId="1" fontId="7" fillId="0" borderId="14" xfId="102" applyNumberFormat="1" applyFont="1" applyFill="1" applyBorder="1" applyAlignment="1">
      <alignment horizontal="right"/>
    </xf>
    <xf numFmtId="9" fontId="7" fillId="0" borderId="29" xfId="102" applyFont="1" applyFill="1" applyBorder="1" applyAlignment="1">
      <alignment horizontal="right"/>
    </xf>
    <xf numFmtId="9" fontId="7" fillId="0" borderId="3" xfId="102" applyFont="1" applyFill="1" applyBorder="1" applyAlignment="1">
      <alignment horizontal="right"/>
    </xf>
    <xf numFmtId="166" fontId="7" fillId="0" borderId="21" xfId="102" applyNumberFormat="1" applyFont="1" applyFill="1" applyBorder="1" applyAlignment="1">
      <alignment horizontal="right"/>
    </xf>
    <xf numFmtId="166" fontId="7" fillId="0" borderId="13" xfId="102" applyNumberFormat="1" applyFont="1" applyFill="1" applyBorder="1" applyAlignment="1">
      <alignment horizontal="right"/>
    </xf>
    <xf numFmtId="0" fontId="0" fillId="0" borderId="19" xfId="0" applyFill="1" applyBorder="1" applyAlignment="1">
      <alignment/>
    </xf>
    <xf numFmtId="9" fontId="7" fillId="0" borderId="27" xfId="102" applyFont="1" applyFill="1" applyBorder="1" applyAlignment="1">
      <alignment horizontal="right"/>
    </xf>
    <xf numFmtId="9" fontId="7" fillId="0" borderId="19" xfId="102" applyFont="1" applyFill="1" applyBorder="1" applyAlignment="1">
      <alignment horizontal="right"/>
    </xf>
    <xf numFmtId="9" fontId="0" fillId="0" borderId="14" xfId="102" applyNumberFormat="1" applyFill="1" applyBorder="1" applyAlignment="1">
      <alignment horizontal="right"/>
    </xf>
    <xf numFmtId="0" fontId="0" fillId="25" borderId="0" xfId="0" applyFill="1" applyAlignment="1">
      <alignment/>
    </xf>
    <xf numFmtId="0" fontId="11" fillId="25" borderId="0" xfId="0" applyFont="1" applyFill="1" applyAlignment="1">
      <alignment horizontal="left"/>
    </xf>
    <xf numFmtId="0" fontId="7" fillId="25" borderId="0" xfId="0" applyFont="1" applyFill="1" applyAlignment="1">
      <alignment/>
    </xf>
    <xf numFmtId="0" fontId="50" fillId="25" borderId="0" xfId="0" applyFont="1" applyFill="1" applyAlignment="1">
      <alignment/>
    </xf>
    <xf numFmtId="0" fontId="51" fillId="25" borderId="0" xfId="0" applyFont="1" applyFill="1" applyAlignment="1">
      <alignment/>
    </xf>
    <xf numFmtId="17" fontId="12" fillId="25" borderId="0" xfId="0" applyNumberFormat="1" applyFont="1" applyFill="1" applyAlignment="1">
      <alignment horizontal="center" wrapText="1"/>
    </xf>
    <xf numFmtId="0" fontId="10" fillId="25" borderId="0" xfId="0" applyFont="1" applyFill="1" applyAlignment="1">
      <alignment/>
    </xf>
    <xf numFmtId="17" fontId="0" fillId="25" borderId="0" xfId="0" applyNumberFormat="1" applyFill="1" applyAlignment="1">
      <alignment horizontal="center"/>
    </xf>
    <xf numFmtId="17" fontId="15" fillId="25" borderId="0" xfId="0" applyNumberFormat="1" applyFont="1" applyFill="1" applyAlignment="1">
      <alignment horizontal="left"/>
    </xf>
    <xf numFmtId="17" fontId="0" fillId="25" borderId="0" xfId="0" applyNumberFormat="1" applyFill="1" applyAlignment="1">
      <alignment horizontal="center" wrapText="1"/>
    </xf>
    <xf numFmtId="3" fontId="0" fillId="25" borderId="20" xfId="0" applyNumberFormat="1" applyFill="1" applyBorder="1" applyAlignment="1">
      <alignment/>
    </xf>
    <xf numFmtId="3" fontId="0" fillId="25" borderId="3" xfId="0" applyNumberFormat="1" applyFill="1" applyBorder="1" applyAlignment="1">
      <alignment/>
    </xf>
    <xf numFmtId="17" fontId="0" fillId="25" borderId="0" xfId="0" applyNumberFormat="1" applyFill="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3" fontId="0" fillId="25" borderId="19"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167" fontId="0" fillId="25" borderId="17" xfId="0" applyNumberFormat="1" applyFill="1" applyBorder="1" applyAlignment="1">
      <alignment/>
    </xf>
    <xf numFmtId="3" fontId="0" fillId="25" borderId="25" xfId="0" applyNumberFormat="1" applyFill="1" applyBorder="1" applyAlignment="1">
      <alignment/>
    </xf>
    <xf numFmtId="167" fontId="0" fillId="25" borderId="25" xfId="0" applyNumberFormat="1" applyFill="1" applyBorder="1" applyAlignment="1">
      <alignment/>
    </xf>
    <xf numFmtId="167" fontId="0" fillId="25" borderId="25" xfId="0" applyNumberFormat="1" applyFill="1" applyBorder="1" applyAlignment="1">
      <alignment horizontal="right"/>
    </xf>
    <xf numFmtId="167" fontId="0" fillId="25" borderId="14" xfId="0" applyNumberFormat="1" applyFill="1" applyBorder="1" applyAlignment="1">
      <alignment/>
    </xf>
    <xf numFmtId="3" fontId="0" fillId="25" borderId="3" xfId="0" applyNumberFormat="1" applyFill="1" applyBorder="1" applyAlignment="1">
      <alignment horizontal="right"/>
    </xf>
    <xf numFmtId="168" fontId="0" fillId="25" borderId="3" xfId="0" applyNumberFormat="1" applyFill="1" applyBorder="1" applyAlignment="1">
      <alignment/>
    </xf>
    <xf numFmtId="169" fontId="0" fillId="25" borderId="3" xfId="0" applyNumberFormat="1" applyFill="1" applyBorder="1" applyAlignment="1">
      <alignment/>
    </xf>
    <xf numFmtId="167" fontId="0" fillId="25" borderId="3" xfId="0" applyNumberFormat="1" applyFill="1" applyBorder="1" applyAlignment="1">
      <alignment horizontal="right"/>
    </xf>
    <xf numFmtId="164" fontId="0" fillId="25" borderId="0" xfId="0" applyNumberFormat="1" applyFill="1" applyAlignment="1">
      <alignment/>
    </xf>
    <xf numFmtId="3" fontId="0" fillId="25" borderId="13" xfId="0" applyNumberFormat="1" applyFill="1" applyBorder="1" applyAlignment="1">
      <alignment horizontal="right"/>
    </xf>
    <xf numFmtId="3" fontId="0" fillId="25" borderId="14" xfId="0" applyNumberFormat="1" applyFill="1" applyBorder="1" applyAlignment="1">
      <alignment horizontal="right"/>
    </xf>
    <xf numFmtId="3" fontId="0" fillId="25" borderId="0" xfId="0" applyNumberFormat="1" applyFill="1" applyBorder="1" applyAlignment="1">
      <alignment/>
    </xf>
    <xf numFmtId="0" fontId="12" fillId="25" borderId="0" xfId="0" applyFont="1" applyFill="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0" fontId="0" fillId="25" borderId="13" xfId="0" applyFill="1" applyBorder="1" applyAlignment="1">
      <alignment/>
    </xf>
    <xf numFmtId="165" fontId="7" fillId="25" borderId="21" xfId="0" applyNumberFormat="1" applyFont="1" applyFill="1" applyBorder="1" applyAlignment="1">
      <alignment horizontal="right"/>
    </xf>
    <xf numFmtId="165" fontId="7" fillId="25" borderId="13" xfId="0" applyNumberFormat="1" applyFont="1" applyFill="1" applyBorder="1" applyAlignment="1">
      <alignment horizontal="right"/>
    </xf>
    <xf numFmtId="165" fontId="0" fillId="25" borderId="13" xfId="0" applyNumberFormat="1" applyFill="1" applyBorder="1" applyAlignment="1">
      <alignment horizontal="right"/>
    </xf>
    <xf numFmtId="165" fontId="7" fillId="25" borderId="22" xfId="0" applyNumberFormat="1" applyFont="1" applyFill="1" applyBorder="1" applyAlignment="1">
      <alignment horizontal="right"/>
    </xf>
    <xf numFmtId="165" fontId="7" fillId="25" borderId="17" xfId="0" applyNumberFormat="1" applyFont="1" applyFill="1" applyBorder="1" applyAlignment="1">
      <alignment horizontal="right"/>
    </xf>
    <xf numFmtId="165" fontId="0" fillId="25" borderId="17" xfId="0" applyNumberFormat="1" applyFill="1" applyBorder="1" applyAlignment="1">
      <alignment horizontal="right"/>
    </xf>
    <xf numFmtId="9" fontId="7" fillId="25" borderId="22" xfId="102" applyFont="1" applyFill="1" applyBorder="1" applyAlignment="1">
      <alignment horizontal="right"/>
    </xf>
    <xf numFmtId="9" fontId="7" fillId="25" borderId="17" xfId="102" applyFont="1" applyFill="1" applyBorder="1" applyAlignment="1">
      <alignment horizontal="right"/>
    </xf>
    <xf numFmtId="9" fontId="0" fillId="25" borderId="17" xfId="102" applyFill="1" applyBorder="1" applyAlignment="1">
      <alignment horizontal="right"/>
    </xf>
    <xf numFmtId="9" fontId="0" fillId="25" borderId="17" xfId="102" applyNumberFormat="1" applyFill="1" applyBorder="1" applyAlignment="1">
      <alignment horizontal="right"/>
    </xf>
    <xf numFmtId="166" fontId="0" fillId="25" borderId="17" xfId="102" applyNumberFormat="1" applyFill="1" applyBorder="1" applyAlignment="1">
      <alignment horizontal="right"/>
    </xf>
    <xf numFmtId="3" fontId="7" fillId="25" borderId="22" xfId="0" applyNumberFormat="1" applyFont="1" applyFill="1" applyBorder="1" applyAlignment="1">
      <alignment horizontal="right"/>
    </xf>
    <xf numFmtId="3" fontId="7" fillId="25" borderId="17" xfId="0" applyNumberFormat="1" applyFont="1" applyFill="1" applyBorder="1" applyAlignment="1">
      <alignment horizontal="right"/>
    </xf>
    <xf numFmtId="167" fontId="0" fillId="25" borderId="17" xfId="0" applyNumberFormat="1" applyFill="1" applyBorder="1" applyAlignment="1">
      <alignment horizontal="right"/>
    </xf>
    <xf numFmtId="1" fontId="7" fillId="25" borderId="23" xfId="102" applyNumberFormat="1" applyFont="1" applyFill="1" applyBorder="1" applyAlignment="1">
      <alignment horizontal="right"/>
    </xf>
    <xf numFmtId="1" fontId="7" fillId="25" borderId="14" xfId="102" applyNumberFormat="1" applyFont="1" applyFill="1" applyBorder="1" applyAlignment="1">
      <alignment horizontal="right"/>
    </xf>
    <xf numFmtId="167" fontId="0" fillId="25" borderId="14" xfId="102" applyNumberFormat="1" applyFill="1" applyBorder="1" applyAlignment="1">
      <alignment horizontal="right"/>
    </xf>
    <xf numFmtId="9" fontId="0" fillId="25" borderId="0" xfId="102" applyFill="1" applyAlignment="1">
      <alignment/>
    </xf>
    <xf numFmtId="0" fontId="0" fillId="25" borderId="3" xfId="0" applyFill="1" applyBorder="1" applyAlignment="1">
      <alignment/>
    </xf>
    <xf numFmtId="9" fontId="7" fillId="25" borderId="29" xfId="102" applyFont="1" applyFill="1" applyBorder="1" applyAlignment="1">
      <alignment horizontal="right"/>
    </xf>
    <xf numFmtId="9" fontId="7" fillId="25" borderId="3" xfId="102" applyFont="1" applyFill="1" applyBorder="1" applyAlignment="1">
      <alignment horizontal="right"/>
    </xf>
    <xf numFmtId="9" fontId="0" fillId="25" borderId="3" xfId="102" applyFont="1" applyFill="1" applyBorder="1" applyAlignment="1">
      <alignment horizontal="right"/>
    </xf>
    <xf numFmtId="166" fontId="0" fillId="25" borderId="3" xfId="102" applyNumberFormat="1" applyFont="1" applyFill="1" applyBorder="1" applyAlignment="1">
      <alignment horizontal="right"/>
    </xf>
    <xf numFmtId="9" fontId="0" fillId="25" borderId="13" xfId="102" applyFont="1" applyFill="1" applyBorder="1" applyAlignment="1">
      <alignment horizontal="right"/>
    </xf>
    <xf numFmtId="9" fontId="0" fillId="25" borderId="0" xfId="102" applyFont="1" applyFill="1" applyBorder="1" applyAlignment="1">
      <alignment horizontal="right"/>
    </xf>
    <xf numFmtId="9" fontId="0" fillId="25" borderId="17" xfId="102" applyFont="1" applyFill="1" applyBorder="1" applyAlignment="1">
      <alignment horizontal="right"/>
    </xf>
    <xf numFmtId="9" fontId="0" fillId="25" borderId="14" xfId="102" applyFont="1" applyFill="1" applyBorder="1" applyAlignment="1">
      <alignment horizontal="right"/>
    </xf>
    <xf numFmtId="166" fontId="7" fillId="25" borderId="21" xfId="102" applyNumberFormat="1" applyFont="1" applyFill="1" applyBorder="1" applyAlignment="1">
      <alignment horizontal="right"/>
    </xf>
    <xf numFmtId="166" fontId="7" fillId="25" borderId="13" xfId="102" applyNumberFormat="1" applyFont="1" applyFill="1" applyBorder="1" applyAlignment="1">
      <alignment horizontal="right"/>
    </xf>
    <xf numFmtId="9" fontId="0" fillId="25" borderId="13" xfId="102" applyNumberFormat="1" applyFill="1" applyBorder="1" applyAlignment="1">
      <alignment horizontal="right"/>
    </xf>
    <xf numFmtId="0" fontId="0" fillId="25" borderId="19" xfId="0" applyFill="1" applyBorder="1" applyAlignment="1">
      <alignment/>
    </xf>
    <xf numFmtId="9" fontId="7" fillId="25" borderId="27" xfId="102" applyFont="1" applyFill="1" applyBorder="1" applyAlignment="1">
      <alignment horizontal="right"/>
    </xf>
    <xf numFmtId="9" fontId="7" fillId="25" borderId="19" xfId="102" applyFont="1" applyFill="1" applyBorder="1" applyAlignment="1">
      <alignment horizontal="right"/>
    </xf>
    <xf numFmtId="9" fontId="0" fillId="25" borderId="14" xfId="102" applyNumberFormat="1" applyFill="1" applyBorder="1" applyAlignment="1">
      <alignment horizontal="right"/>
    </xf>
    <xf numFmtId="0" fontId="0" fillId="25" borderId="0" xfId="0" applyFont="1" applyFill="1" applyAlignment="1">
      <alignment horizontal="left" vertical="top" wrapText="1"/>
    </xf>
    <xf numFmtId="3" fontId="0" fillId="25" borderId="0" xfId="0" applyNumberFormat="1" applyFill="1" applyAlignment="1">
      <alignment/>
    </xf>
    <xf numFmtId="0" fontId="8" fillId="25" borderId="0" xfId="0" applyFont="1" applyFill="1" applyAlignment="1">
      <alignment/>
    </xf>
    <xf numFmtId="17" fontId="7" fillId="25" borderId="0" xfId="0" applyNumberFormat="1" applyFont="1" applyFill="1" applyAlignment="1">
      <alignment horizontal="left" wrapText="1"/>
    </xf>
    <xf numFmtId="17" fontId="7" fillId="25" borderId="0" xfId="0" applyNumberFormat="1" applyFont="1" applyFill="1" applyAlignment="1">
      <alignment horizontal="center" wrapText="1"/>
    </xf>
    <xf numFmtId="0" fontId="40" fillId="25" borderId="0" xfId="0" applyFont="1" applyFill="1" applyAlignment="1">
      <alignment horizontal="center"/>
    </xf>
    <xf numFmtId="17" fontId="7" fillId="25" borderId="0" xfId="0" applyNumberFormat="1" applyFont="1" applyFill="1" applyAlignment="1">
      <alignment horizontal="center"/>
    </xf>
    <xf numFmtId="167" fontId="0" fillId="25" borderId="3" xfId="0" applyNumberFormat="1" applyFill="1" applyBorder="1" applyAlignment="1">
      <alignment/>
    </xf>
    <xf numFmtId="167" fontId="0" fillId="25" borderId="0" xfId="0" applyNumberFormat="1" applyFill="1" applyAlignment="1">
      <alignment/>
    </xf>
    <xf numFmtId="0" fontId="0" fillId="25" borderId="11" xfId="0" applyFill="1" applyBorder="1" applyAlignment="1">
      <alignment/>
    </xf>
    <xf numFmtId="169" fontId="0" fillId="25" borderId="14" xfId="102" applyNumberFormat="1" applyFill="1" applyBorder="1" applyAlignment="1">
      <alignment horizontal="right"/>
    </xf>
    <xf numFmtId="0" fontId="0" fillId="25" borderId="0" xfId="0" applyFont="1" applyFill="1" applyAlignment="1">
      <alignment/>
    </xf>
    <xf numFmtId="0" fontId="0" fillId="25" borderId="0" xfId="0" applyFont="1" applyFill="1" applyAlignment="1">
      <alignment vertical="top"/>
    </xf>
    <xf numFmtId="0" fontId="0" fillId="25" borderId="0" xfId="0" applyFont="1" applyFill="1" applyAlignment="1">
      <alignment vertical="top" wrapText="1"/>
    </xf>
    <xf numFmtId="0" fontId="7" fillId="25" borderId="0" xfId="0" applyFont="1" applyFill="1" applyAlignment="1">
      <alignment/>
    </xf>
    <xf numFmtId="17" fontId="0" fillId="25" borderId="0" xfId="0" applyNumberFormat="1" applyFill="1" applyAlignment="1">
      <alignment horizontal="right"/>
    </xf>
    <xf numFmtId="3" fontId="0" fillId="25" borderId="18" xfId="0" applyNumberFormat="1" applyFill="1" applyBorder="1" applyAlignment="1">
      <alignment horizontal="right"/>
    </xf>
    <xf numFmtId="3" fontId="0" fillId="25" borderId="17" xfId="0" applyNumberFormat="1" applyFill="1" applyBorder="1" applyAlignment="1">
      <alignment horizontal="right"/>
    </xf>
    <xf numFmtId="169" fontId="0" fillId="25" borderId="3" xfId="0" applyNumberFormat="1" applyFill="1" applyBorder="1" applyAlignment="1">
      <alignment horizontal="right"/>
    </xf>
    <xf numFmtId="3" fontId="0" fillId="25" borderId="17" xfId="0" applyNumberFormat="1" applyFont="1" applyFill="1" applyBorder="1" applyAlignment="1">
      <alignment horizontal="right"/>
    </xf>
    <xf numFmtId="9" fontId="0" fillId="25" borderId="0" xfId="102" applyFill="1" applyAlignment="1">
      <alignment horizontal="right"/>
    </xf>
    <xf numFmtId="0" fontId="11" fillId="0" borderId="0" xfId="0" applyFont="1" applyFill="1" applyAlignment="1">
      <alignment horizontal="center"/>
    </xf>
    <xf numFmtId="167" fontId="0" fillId="0" borderId="25" xfId="0" applyNumberFormat="1" applyFont="1" applyFill="1" applyBorder="1" applyAlignment="1">
      <alignment horizontal="right"/>
    </xf>
    <xf numFmtId="9" fontId="7" fillId="20" borderId="29" xfId="102" applyFont="1" applyFill="1" applyBorder="1" applyAlignment="1">
      <alignment horizontal="right"/>
    </xf>
    <xf numFmtId="9" fontId="7" fillId="20" borderId="3" xfId="102" applyFont="1" applyFill="1" applyBorder="1" applyAlignment="1">
      <alignment horizontal="right"/>
    </xf>
    <xf numFmtId="9" fontId="0" fillId="20" borderId="3" xfId="102" applyFont="1" applyFill="1" applyBorder="1" applyAlignment="1">
      <alignment horizontal="right"/>
    </xf>
    <xf numFmtId="9" fontId="0" fillId="2" borderId="14" xfId="102" applyNumberFormat="1" applyFill="1" applyBorder="1" applyAlignment="1">
      <alignment horizontal="right"/>
    </xf>
    <xf numFmtId="166" fontId="7" fillId="20" borderId="21" xfId="102" applyNumberFormat="1" applyFont="1" applyFill="1" applyBorder="1" applyAlignment="1">
      <alignment horizontal="right"/>
    </xf>
    <xf numFmtId="166" fontId="7" fillId="20" borderId="13" xfId="102" applyNumberFormat="1" applyFont="1" applyFill="1" applyBorder="1" applyAlignment="1">
      <alignment horizontal="right"/>
    </xf>
    <xf numFmtId="9" fontId="0" fillId="20" borderId="13" xfId="102" applyNumberForma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166" fontId="0" fillId="25" borderId="0" xfId="102" applyNumberFormat="1" applyFont="1" applyFill="1" applyAlignment="1">
      <alignment/>
    </xf>
    <xf numFmtId="0" fontId="52" fillId="0" borderId="0" xfId="0" applyFont="1" applyFill="1" applyAlignment="1">
      <alignment horizontal="left"/>
    </xf>
    <xf numFmtId="0" fontId="53" fillId="25" borderId="0" xfId="0" applyFont="1" applyFill="1" applyAlignment="1">
      <alignment/>
    </xf>
    <xf numFmtId="17" fontId="54" fillId="25" borderId="0" xfId="0" applyNumberFormat="1" applyFont="1" applyFill="1" applyAlignment="1">
      <alignment horizontal="center" wrapText="1"/>
    </xf>
    <xf numFmtId="17" fontId="53" fillId="25" borderId="0" xfId="0" applyNumberFormat="1" applyFont="1" applyFill="1" applyAlignment="1">
      <alignment/>
    </xf>
    <xf numFmtId="0" fontId="55" fillId="25" borderId="0" xfId="0" applyFont="1" applyFill="1" applyAlignment="1">
      <alignment/>
    </xf>
    <xf numFmtId="0" fontId="54" fillId="25" borderId="0" xfId="0" applyFont="1" applyFill="1" applyAlignment="1">
      <alignment horizontal="center"/>
    </xf>
    <xf numFmtId="170" fontId="54" fillId="25" borderId="0" xfId="0" applyNumberFormat="1" applyFont="1" applyFill="1" applyAlignment="1">
      <alignment horizontal="center"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50" fillId="0" borderId="0" xfId="0" applyFont="1" applyFill="1" applyBorder="1" applyAlignment="1">
      <alignment/>
    </xf>
    <xf numFmtId="9" fontId="50" fillId="0" borderId="0" xfId="102" applyFon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171" fontId="0" fillId="25" borderId="20" xfId="0" applyNumberFormat="1" applyFill="1" applyBorder="1" applyAlignment="1">
      <alignment horizontal="right"/>
    </xf>
    <xf numFmtId="172" fontId="0" fillId="25" borderId="13" xfId="0" applyNumberFormat="1" applyFill="1" applyBorder="1" applyAlignment="1">
      <alignment horizontal="right"/>
    </xf>
    <xf numFmtId="172" fontId="0" fillId="25" borderId="17" xfId="0" applyNumberFormat="1" applyFill="1" applyBorder="1" applyAlignment="1">
      <alignment horizontal="right"/>
    </xf>
    <xf numFmtId="171" fontId="0" fillId="25" borderId="3" xfId="0" applyNumberFormat="1" applyFill="1" applyBorder="1" applyAlignment="1">
      <alignment horizontal="right"/>
    </xf>
    <xf numFmtId="171" fontId="0" fillId="25" borderId="13" xfId="0" applyNumberFormat="1" applyFill="1" applyBorder="1" applyAlignment="1">
      <alignment horizontal="right"/>
    </xf>
    <xf numFmtId="171" fontId="0" fillId="0" borderId="0" xfId="0" applyNumberFormat="1" applyFill="1" applyBorder="1" applyAlignment="1">
      <alignment/>
    </xf>
    <xf numFmtId="171" fontId="0" fillId="25" borderId="17" xfId="0" applyNumberFormat="1" applyFill="1" applyBorder="1" applyAlignment="1">
      <alignment horizontal="right"/>
    </xf>
    <xf numFmtId="0" fontId="56" fillId="25" borderId="0" xfId="96" applyFont="1" applyFill="1" applyBorder="1" applyAlignment="1">
      <alignment horizontal="center" vertical="center"/>
      <protection/>
    </xf>
    <xf numFmtId="0" fontId="0" fillId="25" borderId="0" xfId="96" applyFill="1">
      <alignment/>
      <protection/>
    </xf>
    <xf numFmtId="0" fontId="54" fillId="25" borderId="0" xfId="96" applyFont="1" applyFill="1" applyBorder="1" applyAlignment="1">
      <alignment vertical="center"/>
      <protection/>
    </xf>
    <xf numFmtId="0" fontId="0" fillId="25" borderId="0" xfId="96" applyFont="1" applyFill="1" applyAlignment="1">
      <alignment horizontal="center" vertical="top" wrapText="1"/>
      <protection/>
    </xf>
    <xf numFmtId="0" fontId="0" fillId="25" borderId="0" xfId="96" applyFont="1" applyFill="1" applyBorder="1" applyAlignment="1">
      <alignment vertical="center"/>
      <protection/>
    </xf>
    <xf numFmtId="0" fontId="0" fillId="25" borderId="0" xfId="96" applyFont="1" applyFill="1" applyAlignment="1">
      <alignment horizontal="left" vertical="top" wrapText="1"/>
      <protection/>
    </xf>
    <xf numFmtId="0" fontId="4" fillId="25" borderId="0" xfId="87" applyFill="1" applyBorder="1" applyAlignment="1" applyProtection="1">
      <alignment vertical="center"/>
      <protection/>
    </xf>
    <xf numFmtId="0" fontId="0" fillId="25" borderId="0" xfId="96" applyFont="1" applyFill="1" applyBorder="1" applyAlignment="1">
      <alignment vertical="center" wrapText="1"/>
      <protection/>
    </xf>
    <xf numFmtId="0" fontId="2" fillId="25" borderId="0" xfId="96" applyFont="1" applyFill="1" applyBorder="1" applyAlignment="1">
      <alignment vertical="center"/>
      <protection/>
    </xf>
    <xf numFmtId="0" fontId="0" fillId="25" borderId="0" xfId="96" applyFont="1" applyFill="1">
      <alignment/>
      <protection/>
    </xf>
    <xf numFmtId="171" fontId="0" fillId="25" borderId="13" xfId="0" applyNumberFormat="1" applyFont="1" applyFill="1" applyBorder="1" applyAlignment="1">
      <alignment horizontal="right"/>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vertical="center" wrapText="1"/>
    </xf>
    <xf numFmtId="0" fontId="0" fillId="0" borderId="0" xfId="0" applyFont="1" applyFill="1" applyAlignment="1">
      <alignment/>
    </xf>
    <xf numFmtId="0" fontId="0" fillId="0" borderId="0" xfId="0" applyAlignment="1">
      <alignment/>
    </xf>
    <xf numFmtId="0" fontId="0" fillId="0" borderId="0" xfId="0" applyAlignment="1">
      <alignment vertical="top" wrapText="1"/>
    </xf>
    <xf numFmtId="0" fontId="0" fillId="0"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ill="1" applyAlignment="1">
      <alignment/>
    </xf>
    <xf numFmtId="0" fontId="0" fillId="25" borderId="0" xfId="0" applyFont="1" applyFill="1" applyAlignment="1">
      <alignment/>
    </xf>
    <xf numFmtId="0" fontId="0" fillId="0" borderId="0" xfId="0" applyFill="1" applyAlignment="1">
      <alignment/>
    </xf>
    <xf numFmtId="0" fontId="0" fillId="0" borderId="0" xfId="0" applyFill="1" applyAlignment="1">
      <alignmen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12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 East England (CD&amp;D)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289.56020615300093</c:v>
                </c:pt>
                <c:pt idx="1">
                  <c:v>248.6498332733185</c:v>
                </c:pt>
                <c:pt idx="2">
                  <c:v>0.01374092232830759</c:v>
                </c:pt>
                <c:pt idx="3">
                  <c:v>0.9450164192874488</c:v>
                </c:pt>
                <c:pt idx="4">
                  <c:v>0.8551433550489751</c:v>
                </c:pt>
                <c:pt idx="5">
                  <c:v>0.2531871798769172</c:v>
                </c:pt>
                <c:pt idx="6">
                  <c:v>0.912627187740833</c:v>
                </c:pt>
                <c:pt idx="7">
                  <c:v>0.001208804475038095</c:v>
                </c:pt>
                <c:pt idx="8">
                  <c:v>0</c:v>
                </c:pt>
                <c:pt idx="9">
                  <c:v>0.022121675933813836</c:v>
                </c:pt>
                <c:pt idx="10">
                  <c:v>0.39781406794285895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'Providers-indicators'!$L$6:$L$16</c:f>
              <c:numCache>
                <c:ptCount val="11"/>
                <c:pt idx="0">
                  <c:v>158.28776622406792</c:v>
                </c:pt>
                <c:pt idx="1">
                  <c:v>151.5211741170963</c:v>
                </c:pt>
                <c:pt idx="2">
                  <c:v>0.011457440262624576</c:v>
                </c:pt>
                <c:pt idx="3">
                  <c:v>0.9533469381680109</c:v>
                </c:pt>
                <c:pt idx="4">
                  <c:v>0.8616821595304678</c:v>
                </c:pt>
                <c:pt idx="5">
                  <c:v>0.22458850611969497</c:v>
                </c:pt>
                <c:pt idx="6">
                  <c:v>0.6962941554389266</c:v>
                </c:pt>
                <c:pt idx="7">
                  <c:v>0.0007852905205413218</c:v>
                </c:pt>
                <c:pt idx="8">
                  <c:v>6.995226841678784E-05</c:v>
                </c:pt>
                <c:pt idx="9">
                  <c:v>0.0681900305447281</c:v>
                </c:pt>
                <c:pt idx="10">
                  <c:v>0.433623650600693</c:v>
                </c:pt>
              </c:numCache>
            </c:numRef>
          </c:val>
        </c:ser>
        <c:axId val="45395889"/>
        <c:axId val="5909818"/>
      </c:radarChart>
      <c:catAx>
        <c:axId val="4539588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09818"/>
        <c:crosses val="autoZero"/>
        <c:auto val="0"/>
        <c:lblOffset val="100"/>
        <c:tickLblSkip val="1"/>
        <c:noMultiLvlLbl val="0"/>
      </c:catAx>
      <c:valAx>
        <c:axId val="590981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539588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2014</a:t>
            </a:r>
          </a:p>
        </c:rich>
      </c:tx>
      <c:layout>
        <c:manualLayout>
          <c:xMode val="factor"/>
          <c:yMode val="factor"/>
          <c:x val="0.09525"/>
          <c:y val="-0.017"/>
        </c:manualLayout>
      </c:layout>
      <c:spPr>
        <a:noFill/>
        <a:ln>
          <a:noFill/>
        </a:ln>
      </c:spPr>
    </c:title>
    <c:plotArea>
      <c:layout>
        <c:manualLayout>
          <c:xMode val="edge"/>
          <c:yMode val="edge"/>
          <c:x val="0.01225"/>
          <c:y val="0.09675"/>
          <c:w val="0.97975"/>
          <c:h val="0.844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'Providers-indicators'!$C$29:$L$29</c:f>
              <c:numCache>
                <c:ptCount val="10"/>
                <c:pt idx="0">
                  <c:v>0.13579406061701196</c:v>
                </c:pt>
                <c:pt idx="1">
                  <c:v>0.10221183496103296</c:v>
                </c:pt>
                <c:pt idx="2">
                  <c:v>0.10697461406378975</c:v>
                </c:pt>
                <c:pt idx="3">
                  <c:v>0.080182460086856</c:v>
                </c:pt>
                <c:pt idx="4">
                  <c:v>0.1034398960492774</c:v>
                </c:pt>
                <c:pt idx="5">
                  <c:v>0.07036227503139098</c:v>
                </c:pt>
                <c:pt idx="6">
                  <c:v>0.07508081669008623</c:v>
                </c:pt>
                <c:pt idx="7">
                  <c:v>0.08596889416078303</c:v>
                </c:pt>
                <c:pt idx="9">
                  <c:v>0.10458003368241867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'Providers-indicators'!$C$30:$L$30</c:f>
              <c:numCache>
                <c:ptCount val="10"/>
                <c:pt idx="0">
                  <c:v>0.06671137767831702</c:v>
                </c:pt>
                <c:pt idx="1">
                  <c:v>0.08276497143009481</c:v>
                </c:pt>
                <c:pt idx="2">
                  <c:v>0.08409336231598202</c:v>
                </c:pt>
                <c:pt idx="3">
                  <c:v>0.0766207392132971</c:v>
                </c:pt>
                <c:pt idx="4">
                  <c:v>0.06976006030728944</c:v>
                </c:pt>
                <c:pt idx="5">
                  <c:v>0.07672417802167139</c:v>
                </c:pt>
                <c:pt idx="6">
                  <c:v>0.07588706395460444</c:v>
                </c:pt>
                <c:pt idx="7">
                  <c:v>0.05948315234074596</c:v>
                </c:pt>
                <c:pt idx="9">
                  <c:v>0.0676262802040739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'Providers-indicators'!$C$31:$L$31</c:f>
              <c:numCache>
                <c:ptCount val="10"/>
                <c:pt idx="0">
                  <c:v>0.49927234566013606</c:v>
                </c:pt>
                <c:pt idx="1">
                  <c:v>0.5125276590450631</c:v>
                </c:pt>
                <c:pt idx="2">
                  <c:v>0.5080753783032722</c:v>
                </c:pt>
                <c:pt idx="3">
                  <c:v>0.5331208798075421</c:v>
                </c:pt>
                <c:pt idx="4">
                  <c:v>0.5661768352559589</c:v>
                </c:pt>
                <c:pt idx="5">
                  <c:v>0.4494814677021811</c:v>
                </c:pt>
                <c:pt idx="6">
                  <c:v>0.461027542942265</c:v>
                </c:pt>
                <c:pt idx="7">
                  <c:v>0.5352686865532116</c:v>
                </c:pt>
                <c:pt idx="9">
                  <c:v>0.5190430613722699</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'Providers-indicators'!$C$35:$L$35</c:f>
              <c:numCache>
                <c:ptCount val="10"/>
                <c:pt idx="0">
                  <c:v>0.052929034589643265</c:v>
                </c:pt>
                <c:pt idx="1">
                  <c:v>0.012707609458726928</c:v>
                </c:pt>
                <c:pt idx="2">
                  <c:v>0.013562312469518908</c:v>
                </c:pt>
                <c:pt idx="3">
                  <c:v>0.008754334989221109</c:v>
                </c:pt>
                <c:pt idx="4">
                  <c:v>0.019875120267415218</c:v>
                </c:pt>
                <c:pt idx="5">
                  <c:v>0.010649676789285216</c:v>
                </c:pt>
                <c:pt idx="6">
                  <c:v>0.009552110448196694</c:v>
                </c:pt>
                <c:pt idx="7">
                  <c:v>0.038152838105669155</c:v>
                </c:pt>
                <c:pt idx="9">
                  <c:v>0.0349160248807837</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'Providers-indicators'!$C$36:$L$36</c:f>
              <c:numCache>
                <c:ptCount val="10"/>
                <c:pt idx="0">
                  <c:v>0.24529318145489168</c:v>
                </c:pt>
                <c:pt idx="1">
                  <c:v>0.28978792510508217</c:v>
                </c:pt>
                <c:pt idx="2">
                  <c:v>0.28729433284743716</c:v>
                </c:pt>
                <c:pt idx="3">
                  <c:v>0.3013215859030837</c:v>
                </c:pt>
                <c:pt idx="4">
                  <c:v>0.24074808812005913</c:v>
                </c:pt>
                <c:pt idx="5">
                  <c:v>0.3927824024554713</c:v>
                </c:pt>
                <c:pt idx="6">
                  <c:v>0.3784524659648476</c:v>
                </c:pt>
                <c:pt idx="7">
                  <c:v>0.28112642883959027</c:v>
                </c:pt>
                <c:pt idx="9">
                  <c:v>0.27383459986045383</c:v>
                </c:pt>
              </c:numCache>
            </c:numRef>
          </c:val>
        </c:ser>
        <c:overlap val="100"/>
        <c:gapWidth val="30"/>
        <c:axId val="18452059"/>
        <c:axId val="31850804"/>
      </c:barChart>
      <c:catAx>
        <c:axId val="18452059"/>
        <c:scaling>
          <c:orientation val="minMax"/>
        </c:scaling>
        <c:axPos val="l"/>
        <c:delete val="0"/>
        <c:numFmt formatCode="General" sourceLinked="1"/>
        <c:majorTickMark val="out"/>
        <c:minorTickMark val="none"/>
        <c:tickLblPos val="nextTo"/>
        <c:spPr>
          <a:ln w="3175">
            <a:solidFill>
              <a:srgbClr val="000000"/>
            </a:solidFill>
          </a:ln>
        </c:spPr>
        <c:crossAx val="31850804"/>
        <c:crosses val="autoZero"/>
        <c:auto val="1"/>
        <c:lblOffset val="100"/>
        <c:tickLblSkip val="1"/>
        <c:noMultiLvlLbl val="0"/>
      </c:catAx>
      <c:valAx>
        <c:axId val="3185080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452059"/>
        <c:crossesAt val="1"/>
        <c:crossBetween val="between"/>
        <c:dispUnits/>
      </c:valAx>
      <c:spPr>
        <a:solidFill>
          <a:srgbClr val="C0C0C0"/>
        </a:solidFill>
        <a:ln w="12700">
          <a:solidFill>
            <a:srgbClr val="808080"/>
          </a:solidFill>
        </a:ln>
      </c:spPr>
    </c:plotArea>
    <c:legend>
      <c:legendPos val="r"/>
      <c:layout>
        <c:manualLayout>
          <c:xMode val="edge"/>
          <c:yMode val="edge"/>
          <c:x val="0"/>
          <c:y val="0.934"/>
          <c:w val="1"/>
          <c:h val="0.062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2705"/>
          <c:y val="-0.028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('Providers-indicators'!$C$7,'Providers-indicators'!$D$7,'Providers-indicators'!$G$7:$L$7)</c:f>
              <c:numCache>
                <c:ptCount val="8"/>
                <c:pt idx="0">
                  <c:v>248.6498332733185</c:v>
                </c:pt>
                <c:pt idx="1">
                  <c:v>128.32478364369814</c:v>
                </c:pt>
                <c:pt idx="2">
                  <c:v>103.27999440933976</c:v>
                </c:pt>
                <c:pt idx="3">
                  <c:v>76.70175831500617</c:v>
                </c:pt>
                <c:pt idx="4">
                  <c:v>82.0672807598686</c:v>
                </c:pt>
                <c:pt idx="5">
                  <c:v>220.8023337950774</c:v>
                </c:pt>
                <c:pt idx="7">
                  <c:v>151.5211741170963</c:v>
                </c:pt>
              </c:numCache>
            </c:numRef>
          </c:val>
        </c:ser>
        <c:axId val="53188363"/>
        <c:axId val="8933220"/>
      </c:barChart>
      <c:catAx>
        <c:axId val="531883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33220"/>
        <c:crosses val="autoZero"/>
        <c:auto val="1"/>
        <c:lblOffset val="100"/>
        <c:tickLblSkip val="1"/>
        <c:noMultiLvlLbl val="0"/>
      </c:catAx>
      <c:valAx>
        <c:axId val="893322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883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31525"/>
          <c:y val="-0.0287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('Providers-indicators'!$C$6,'Providers-indicators'!$D$6,'Providers-indicators'!$G$6:$L$6)</c:f>
              <c:numCache>
                <c:ptCount val="8"/>
                <c:pt idx="0">
                  <c:v>289.56020615300093</c:v>
                </c:pt>
                <c:pt idx="1">
                  <c:v>128.32478364369814</c:v>
                </c:pt>
                <c:pt idx="2">
                  <c:v>125.75810043160682</c:v>
                </c:pt>
                <c:pt idx="3">
                  <c:v>76.70175831500617</c:v>
                </c:pt>
                <c:pt idx="4">
                  <c:v>82.15336859191498</c:v>
                </c:pt>
                <c:pt idx="5">
                  <c:v>220.8023337950774</c:v>
                </c:pt>
                <c:pt idx="7">
                  <c:v>158.28776622406792</c:v>
                </c:pt>
              </c:numCache>
            </c:numRef>
          </c:val>
        </c:ser>
        <c:axId val="13290117"/>
        <c:axId val="52502190"/>
      </c:barChart>
      <c:catAx>
        <c:axId val="13290117"/>
        <c:scaling>
          <c:orientation val="minMax"/>
        </c:scaling>
        <c:axPos val="l"/>
        <c:delete val="0"/>
        <c:numFmt formatCode="General" sourceLinked="1"/>
        <c:majorTickMark val="out"/>
        <c:minorTickMark val="none"/>
        <c:tickLblPos val="nextTo"/>
        <c:spPr>
          <a:ln w="3175">
            <a:solidFill>
              <a:srgbClr val="000000"/>
            </a:solidFill>
          </a:ln>
        </c:spPr>
        <c:crossAx val="52502190"/>
        <c:crosses val="autoZero"/>
        <c:auto val="1"/>
        <c:lblOffset val="100"/>
        <c:tickLblSkip val="1"/>
        <c:noMultiLvlLbl val="0"/>
      </c:catAx>
      <c:valAx>
        <c:axId val="5250219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2901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3055"/>
          <c:y val="-0.023"/>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'Providers-indicators'!$C$9:$L$9</c:f>
              <c:numCache>
                <c:ptCount val="10"/>
                <c:pt idx="0">
                  <c:v>0.9450164192874488</c:v>
                </c:pt>
                <c:pt idx="1">
                  <c:v>0.9542626031937866</c:v>
                </c:pt>
                <c:pt idx="2">
                  <c:v>0.9550048432005382</c:v>
                </c:pt>
                <c:pt idx="3">
                  <c:v>0.9508295060455525</c:v>
                </c:pt>
                <c:pt idx="4">
                  <c:v>0.9786269882782276</c:v>
                </c:pt>
                <c:pt idx="5">
                  <c:v>0.9930149281495605</c:v>
                </c:pt>
                <c:pt idx="6">
                  <c:v>0.9922449135982222</c:v>
                </c:pt>
                <c:pt idx="7">
                  <c:v>0.9486034887912234</c:v>
                </c:pt>
                <c:pt idx="9">
                  <c:v>0.9533469381680109</c:v>
                </c:pt>
              </c:numCache>
            </c:numRef>
          </c:val>
        </c:ser>
        <c:axId val="2757663"/>
        <c:axId val="24818968"/>
      </c:barChart>
      <c:catAx>
        <c:axId val="27576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18968"/>
        <c:crosses val="autoZero"/>
        <c:auto val="1"/>
        <c:lblOffset val="100"/>
        <c:tickLblSkip val="1"/>
        <c:noMultiLvlLbl val="0"/>
      </c:catAx>
      <c:valAx>
        <c:axId val="24818968"/>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576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37975"/>
          <c:y val="-0.0257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'Providers-indicators'!$C$8:$L$8</c:f>
              <c:numCache>
                <c:ptCount val="10"/>
                <c:pt idx="0">
                  <c:v>0.01374092232830759</c:v>
                </c:pt>
                <c:pt idx="1">
                  <c:v>0.0076280330486462496</c:v>
                </c:pt>
                <c:pt idx="2">
                  <c:v>0.007957658004720846</c:v>
                </c:pt>
                <c:pt idx="3">
                  <c:v>0.00610979335239849</c:v>
                </c:pt>
                <c:pt idx="4">
                  <c:v>0.006990299433958294</c:v>
                </c:pt>
                <c:pt idx="5">
                  <c:v>0.0016891268229647406</c:v>
                </c:pt>
                <c:pt idx="6">
                  <c:v>0.0025210147843848954</c:v>
                </c:pt>
                <c:pt idx="7">
                  <c:v>0.013507384756220823</c:v>
                </c:pt>
                <c:pt idx="9">
                  <c:v>0.011457440262624576</c:v>
                </c:pt>
              </c:numCache>
            </c:numRef>
          </c:val>
        </c:ser>
        <c:axId val="22044121"/>
        <c:axId val="64179362"/>
      </c:barChart>
      <c:catAx>
        <c:axId val="220441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179362"/>
        <c:crosses val="autoZero"/>
        <c:auto val="1"/>
        <c:lblOffset val="100"/>
        <c:tickLblSkip val="1"/>
        <c:noMultiLvlLbl val="0"/>
      </c:catAx>
      <c:valAx>
        <c:axId val="6417936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0441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35025"/>
          <c:y val="-0.0287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'Providers-indicators'!$C$10:$L$10</c:f>
              <c:numCache>
                <c:ptCount val="10"/>
                <c:pt idx="0">
                  <c:v>0.8551433550489751</c:v>
                </c:pt>
                <c:pt idx="1">
                  <c:v>0.912358594520621</c:v>
                </c:pt>
                <c:pt idx="2">
                  <c:v>0.9259996784709266</c:v>
                </c:pt>
                <c:pt idx="3">
                  <c:v>0.8492642234511201</c:v>
                </c:pt>
                <c:pt idx="4">
                  <c:v>0.8683584456780333</c:v>
                </c:pt>
                <c:pt idx="5">
                  <c:v>0.7630098125842906</c:v>
                </c:pt>
                <c:pt idx="6">
                  <c:v>0.7744741177822905</c:v>
                </c:pt>
                <c:pt idx="7">
                  <c:v>0.85250877866637</c:v>
                </c:pt>
                <c:pt idx="9">
                  <c:v>0.8616821595304678</c:v>
                </c:pt>
              </c:numCache>
            </c:numRef>
          </c:val>
        </c:ser>
        <c:axId val="40743347"/>
        <c:axId val="31145804"/>
      </c:barChart>
      <c:catAx>
        <c:axId val="40743347"/>
        <c:scaling>
          <c:orientation val="minMax"/>
        </c:scaling>
        <c:axPos val="l"/>
        <c:delete val="0"/>
        <c:numFmt formatCode="General" sourceLinked="1"/>
        <c:majorTickMark val="out"/>
        <c:minorTickMark val="none"/>
        <c:tickLblPos val="nextTo"/>
        <c:spPr>
          <a:ln w="3175">
            <a:solidFill>
              <a:srgbClr val="000000"/>
            </a:solidFill>
          </a:ln>
        </c:spPr>
        <c:crossAx val="31145804"/>
        <c:crosses val="autoZero"/>
        <c:auto val="1"/>
        <c:lblOffset val="100"/>
        <c:tickLblSkip val="1"/>
        <c:noMultiLvlLbl val="0"/>
      </c:catAx>
      <c:valAx>
        <c:axId val="3114580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7433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2142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'Providers-indicators'!$C$60:$L$60</c:f>
              <c:numCache>
                <c:ptCount val="10"/>
                <c:pt idx="0">
                  <c:v>0.23106550394310335</c:v>
                </c:pt>
                <c:pt idx="1">
                  <c:v>0.172974558121762</c:v>
                </c:pt>
                <c:pt idx="2">
                  <c:v>0.1791065544647284</c:v>
                </c:pt>
                <c:pt idx="3">
                  <c:v>0.14461211609960323</c:v>
                </c:pt>
                <c:pt idx="4">
                  <c:v>0.20183720644347974</c:v>
                </c:pt>
                <c:pt idx="5">
                  <c:v>0.22074129191275635</c:v>
                </c:pt>
                <c:pt idx="6">
                  <c:v>0.21789340587761982</c:v>
                </c:pt>
                <c:pt idx="7">
                  <c:v>0.07381352968167909</c:v>
                </c:pt>
                <c:pt idx="9">
                  <c:v>0.1563796641899032</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'Providers-indicators'!$C$61:$L$61</c:f>
              <c:numCache>
                <c:ptCount val="10"/>
                <c:pt idx="0">
                  <c:v>0.02212167593381384</c:v>
                </c:pt>
                <c:pt idx="1">
                  <c:v>0.057862944433089564</c:v>
                </c:pt>
                <c:pt idx="2">
                  <c:v>0.0611121393436754</c:v>
                </c:pt>
                <c:pt idx="3">
                  <c:v>0.0428343799793795</c:v>
                </c:pt>
                <c:pt idx="4">
                  <c:v>0.02981664091556613</c:v>
                </c:pt>
                <c:pt idx="5">
                  <c:v>0.03200483653443706</c:v>
                </c:pt>
                <c:pt idx="6">
                  <c:v>0.03357983064485229</c:v>
                </c:pt>
                <c:pt idx="7">
                  <c:v>0.12106965496070857</c:v>
                </c:pt>
                <c:pt idx="9">
                  <c:v>0.06820884192979176</c:v>
                </c:pt>
              </c:numCache>
            </c:numRef>
          </c:val>
        </c:ser>
        <c:overlap val="100"/>
        <c:axId val="11876781"/>
        <c:axId val="39782166"/>
      </c:barChart>
      <c:catAx>
        <c:axId val="11876781"/>
        <c:scaling>
          <c:orientation val="minMax"/>
        </c:scaling>
        <c:axPos val="l"/>
        <c:delete val="0"/>
        <c:numFmt formatCode="General" sourceLinked="1"/>
        <c:majorTickMark val="out"/>
        <c:minorTickMark val="none"/>
        <c:tickLblPos val="nextTo"/>
        <c:spPr>
          <a:ln w="3175">
            <a:solidFill>
              <a:srgbClr val="000000"/>
            </a:solidFill>
          </a:ln>
        </c:spPr>
        <c:crossAx val="39782166"/>
        <c:crosses val="autoZero"/>
        <c:auto val="1"/>
        <c:lblOffset val="100"/>
        <c:tickLblSkip val="1"/>
        <c:noMultiLvlLbl val="0"/>
      </c:catAx>
      <c:valAx>
        <c:axId val="3978216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8767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2405"/>
          <c:y val="-0.0317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'Providers-indicators'!$C$17:$L$17</c:f>
              <c:numCache>
                <c:ptCount val="10"/>
                <c:pt idx="0">
                  <c:v>0.005882551535209595</c:v>
                </c:pt>
                <c:pt idx="1">
                  <c:v>0.006234551816511564</c:v>
                </c:pt>
                <c:pt idx="2">
                  <c:v>0.006401181646864309</c:v>
                </c:pt>
                <c:pt idx="3">
                  <c:v>0.004945984327502433</c:v>
                </c:pt>
                <c:pt idx="4">
                  <c:v>0.005722738823267998</c:v>
                </c:pt>
                <c:pt idx="5">
                  <c:v>0.007171150214181999</c:v>
                </c:pt>
                <c:pt idx="6">
                  <c:v>0.007138195836934295</c:v>
                </c:pt>
                <c:pt idx="7">
                  <c:v>0.01138706192507762</c:v>
                </c:pt>
                <c:pt idx="9">
                  <c:v>0.009961188944663888</c:v>
                </c:pt>
              </c:numCache>
            </c:numRef>
          </c:val>
        </c:ser>
        <c:axId val="22495175"/>
        <c:axId val="1129984"/>
      </c:barChart>
      <c:catAx>
        <c:axId val="224951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29984"/>
        <c:crosses val="autoZero"/>
        <c:auto val="1"/>
        <c:lblOffset val="100"/>
        <c:tickLblSkip val="1"/>
        <c:noMultiLvlLbl val="0"/>
      </c:catAx>
      <c:valAx>
        <c:axId val="1129984"/>
        <c:scaling>
          <c:orientation val="minMax"/>
          <c:max val="0.013890000000000003"/>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495175"/>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16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'Providers-indicators'!$C$62:$L$62</c:f>
              <c:numCache>
                <c:ptCount val="10"/>
                <c:pt idx="0">
                  <c:v>0.008800313892944125</c:v>
                </c:pt>
                <c:pt idx="1">
                  <c:v>0.03834721099074922</c:v>
                </c:pt>
                <c:pt idx="2">
                  <c:v>0.041297572455495916</c:v>
                </c:pt>
                <c:pt idx="3">
                  <c:v>0.02470084668978661</c:v>
                </c:pt>
                <c:pt idx="4">
                  <c:v>0.019929182464826247</c:v>
                </c:pt>
                <c:pt idx="5">
                  <c:v>0.020266939496814396</c:v>
                </c:pt>
                <c:pt idx="6">
                  <c:v>0.020820721100425304</c:v>
                </c:pt>
                <c:pt idx="7">
                  <c:v>0.044337212026050954</c:v>
                </c:pt>
                <c:pt idx="9">
                  <c:v>0.02956880997937776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'Providers-indicators'!$C$63:$L$63</c:f>
              <c:numCache>
                <c:ptCount val="10"/>
                <c:pt idx="0">
                  <c:v>0.01332136204086971</c:v>
                </c:pt>
                <c:pt idx="1">
                  <c:v>0.01951573344234033</c:v>
                </c:pt>
                <c:pt idx="2">
                  <c:v>0.019814566888179487</c:v>
                </c:pt>
                <c:pt idx="3">
                  <c:v>0.018133533289592906</c:v>
                </c:pt>
                <c:pt idx="4">
                  <c:v>0.009913972844440053</c:v>
                </c:pt>
                <c:pt idx="5">
                  <c:v>0.011737897037622656</c:v>
                </c:pt>
                <c:pt idx="6">
                  <c:v>0.01275910954442699</c:v>
                </c:pt>
                <c:pt idx="7">
                  <c:v>0.07667789380460929</c:v>
                </c:pt>
                <c:pt idx="9">
                  <c:v>0.038621220565350334</c:v>
                </c:pt>
              </c:numCache>
            </c:numRef>
          </c:val>
        </c:ser>
        <c:overlap val="100"/>
        <c:axId val="10169857"/>
        <c:axId val="24419850"/>
      </c:barChart>
      <c:catAx>
        <c:axId val="101698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19850"/>
        <c:crosses val="autoZero"/>
        <c:auto val="1"/>
        <c:lblOffset val="100"/>
        <c:tickLblSkip val="1"/>
        <c:noMultiLvlLbl val="0"/>
      </c:catAx>
      <c:valAx>
        <c:axId val="2441985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698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2883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288375" y="438150"/>
          <a:ext cx="15906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44</xdr:col>
      <xdr:colOff>0</xdr:colOff>
      <xdr:row>1</xdr:row>
      <xdr:rowOff>0</xdr:rowOff>
    </xdr:from>
    <xdr:to>
      <xdr:col>45</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4374475" y="438150"/>
          <a:ext cx="14763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9525</xdr:colOff>
      <xdr:row>46</xdr:row>
      <xdr:rowOff>9525</xdr:rowOff>
    </xdr:to>
    <xdr:graphicFrame>
      <xdr:nvGraphicFramePr>
        <xdr:cNvPr id="1" name="Chart 2"/>
        <xdr:cNvGraphicFramePr/>
      </xdr:nvGraphicFramePr>
      <xdr:xfrm>
        <a:off x="95250" y="4591050"/>
        <a:ext cx="6105525"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xdr:nvGraphicFramePr>
        <xdr:cNvPr id="3" name="Chart 3"/>
        <xdr:cNvGraphicFramePr/>
      </xdr:nvGraphicFramePr>
      <xdr:xfrm>
        <a:off x="6191250" y="4600575"/>
        <a:ext cx="6105525" cy="340995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0.492</cdr:x>
      <cdr:y>0.506</cdr:y>
    </cdr:from>
    <cdr:to>
      <cdr:x>0.508</cdr:x>
      <cdr:y>0.57325</cdr:y>
    </cdr:to>
    <cdr:sp textlink="'C-call sites'!$N$2">
      <cdr:nvSpPr>
        <cdr:cNvPr id="1" name="Text Box 1"/>
        <cdr:cNvSpPr txBox="1">
          <a:spLocks noChangeArrowheads="1"/>
        </cdr:cNvSpPr>
      </cdr:nvSpPr>
      <cdr:spPr>
        <a:xfrm>
          <a:off x="2990850" y="1714500"/>
          <a:ext cx="95250" cy="228600"/>
        </a:xfrm>
        <a:prstGeom prst="rect">
          <a:avLst/>
        </a:prstGeom>
        <a:noFill/>
        <a:ln w="1" cmpd="sng">
          <a:noFill/>
        </a:ln>
      </cdr:spPr>
      <cdr:txBody>
        <a:bodyPr vertOverflow="clip" wrap="square" lIns="18288" tIns="0" rIns="0" bIns="0" anchor="ctr"/>
        <a:p>
          <a:pPr algn="ctr">
            <a:defRPr/>
          </a:pPr>
          <a:fld id="{88e87e61-6347-4d6c-9c36-7ba54bb01cde}"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28</xdr:row>
      <xdr:rowOff>19050</xdr:rowOff>
    </xdr:from>
    <xdr:to>
      <xdr:col>10</xdr:col>
      <xdr:colOff>219075</xdr:colOff>
      <xdr:row>30</xdr:row>
      <xdr:rowOff>19050</xdr:rowOff>
    </xdr:to>
    <xdr:grpSp>
      <xdr:nvGrpSpPr>
        <xdr:cNvPr id="5" name="Group 8"/>
        <xdr:cNvGrpSpPr>
          <a:grpSpLocks/>
        </xdr:cNvGrpSpPr>
      </xdr:nvGrpSpPr>
      <xdr:grpSpPr>
        <a:xfrm>
          <a:off x="3552825" y="51054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133350</xdr:colOff>
      <xdr:row>7</xdr:row>
      <xdr:rowOff>28575</xdr:rowOff>
    </xdr:from>
    <xdr:to>
      <xdr:col>20</xdr:col>
      <xdr:colOff>276225</xdr:colOff>
      <xdr:row>9</xdr:row>
      <xdr:rowOff>28575</xdr:rowOff>
    </xdr:to>
    <xdr:grpSp>
      <xdr:nvGrpSpPr>
        <xdr:cNvPr id="8" name="Group 9"/>
        <xdr:cNvGrpSpPr>
          <a:grpSpLocks/>
        </xdr:cNvGrpSpPr>
      </xdr:nvGrpSpPr>
      <xdr:grpSpPr>
        <a:xfrm>
          <a:off x="9372600" y="17145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12" name="Picture 4"/>
        <xdr:cNvPicPr preferRelativeResize="1">
          <a:picLocks noChangeAspect="1"/>
        </xdr:cNvPicPr>
      </xdr:nvPicPr>
      <xdr:blipFill>
        <a:blip r:embed="rId6"/>
        <a:stretch>
          <a:fillRect/>
        </a:stretch>
      </xdr:blipFill>
      <xdr:spPr>
        <a:xfrm>
          <a:off x="11449050" y="66675"/>
          <a:ext cx="847725" cy="323850"/>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0.07925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33425" cy="942975"/>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10585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12395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48</xdr:col>
      <xdr:colOff>9525</xdr:colOff>
      <xdr:row>1</xdr:row>
      <xdr:rowOff>66675</xdr:rowOff>
    </xdr:from>
    <xdr:to>
      <xdr:col>51</xdr:col>
      <xdr:colOff>0</xdr:colOff>
      <xdr:row>2</xdr:row>
      <xdr:rowOff>47625</xdr:rowOff>
    </xdr:to>
    <xdr:pic>
      <xdr:nvPicPr>
        <xdr:cNvPr id="2" name="Picture 4"/>
        <xdr:cNvPicPr preferRelativeResize="1">
          <a:picLocks noChangeAspect="1"/>
        </xdr:cNvPicPr>
      </xdr:nvPicPr>
      <xdr:blipFill>
        <a:blip r:embed="rId2"/>
        <a:stretch>
          <a:fillRect/>
        </a:stretch>
      </xdr:blipFill>
      <xdr:spPr>
        <a:xfrm>
          <a:off x="39843075" y="504825"/>
          <a:ext cx="23050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49</xdr:col>
      <xdr:colOff>9525</xdr:colOff>
      <xdr:row>1</xdr:row>
      <xdr:rowOff>47625</xdr:rowOff>
    </xdr:from>
    <xdr:to>
      <xdr:col>53</xdr:col>
      <xdr:colOff>114300</xdr:colOff>
      <xdr:row>2</xdr:row>
      <xdr:rowOff>38100</xdr:rowOff>
    </xdr:to>
    <xdr:pic>
      <xdr:nvPicPr>
        <xdr:cNvPr id="7" name="Picture 4"/>
        <xdr:cNvPicPr preferRelativeResize="1">
          <a:picLocks noChangeAspect="1"/>
        </xdr:cNvPicPr>
      </xdr:nvPicPr>
      <xdr:blipFill>
        <a:blip r:embed="rId1"/>
        <a:stretch>
          <a:fillRect/>
        </a:stretch>
      </xdr:blipFill>
      <xdr:spPr>
        <a:xfrm>
          <a:off x="28241625" y="485775"/>
          <a:ext cx="319087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49</xdr:col>
      <xdr:colOff>9525</xdr:colOff>
      <xdr:row>1</xdr:row>
      <xdr:rowOff>28575</xdr:rowOff>
    </xdr:from>
    <xdr:to>
      <xdr:col>53</xdr:col>
      <xdr:colOff>114300</xdr:colOff>
      <xdr:row>2</xdr:row>
      <xdr:rowOff>9525</xdr:rowOff>
    </xdr:to>
    <xdr:pic>
      <xdr:nvPicPr>
        <xdr:cNvPr id="7" name="Picture 4"/>
        <xdr:cNvPicPr preferRelativeResize="1">
          <a:picLocks noChangeAspect="1"/>
        </xdr:cNvPicPr>
      </xdr:nvPicPr>
      <xdr:blipFill>
        <a:blip r:embed="rId1"/>
        <a:stretch>
          <a:fillRect/>
        </a:stretch>
      </xdr:blipFill>
      <xdr:spPr>
        <a:xfrm>
          <a:off x="28241625" y="466725"/>
          <a:ext cx="31908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30742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170</v>
      </c>
    </row>
    <row r="5" spans="1:2" ht="12.75">
      <c r="A5" s="1" t="s">
        <v>150</v>
      </c>
      <c r="B5">
        <v>100</v>
      </c>
    </row>
    <row r="6" spans="1:2" ht="12.75">
      <c r="A6" s="1" t="s">
        <v>151</v>
      </c>
      <c r="B6">
        <v>100</v>
      </c>
    </row>
    <row r="7" spans="1:2" ht="12.75">
      <c r="A7" s="1" t="s">
        <v>152</v>
      </c>
      <c r="B7">
        <v>30</v>
      </c>
    </row>
    <row r="8" spans="1:2" ht="12.75">
      <c r="A8" s="1" t="s">
        <v>153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Y164"/>
  <sheetViews>
    <sheetView showGridLines="0" zoomScale="75" zoomScaleNormal="75" zoomScalePageLayoutView="0" workbookViewId="0" topLeftCell="A1">
      <pane xSplit="18" ySplit="6" topLeftCell="AI7" activePane="bottomRight" state="frozen"/>
      <selection pane="topLeft" activeCell="S7" sqref="S7"/>
      <selection pane="topRight" activeCell="S7" sqref="S7"/>
      <selection pane="bottomLeft" activeCell="S7" sqref="S7"/>
      <selection pane="bottomRight" activeCell="AQ5" sqref="AQ5"/>
    </sheetView>
  </sheetViews>
  <sheetFormatPr defaultColWidth="9.140625" defaultRowHeight="12.75"/>
  <cols>
    <col min="1" max="1" width="5.140625" style="179" customWidth="1"/>
    <col min="2" max="2" width="59.8515625" style="179" customWidth="1"/>
    <col min="3" max="6" width="7.57421875" style="179" hidden="1" customWidth="1"/>
    <col min="7" max="10" width="11.57421875" style="179" hidden="1" customWidth="1"/>
    <col min="11" max="11" width="12.57421875" style="179" hidden="1" customWidth="1"/>
    <col min="12" max="14" width="11.57421875" style="179" hidden="1" customWidth="1"/>
    <col min="15" max="17" width="12.8515625" style="179" hidden="1" customWidth="1"/>
    <col min="18" max="18" width="7.140625" style="179" hidden="1" customWidth="1"/>
    <col min="19" max="41" width="11.57421875" style="179" customWidth="1"/>
    <col min="42" max="42" width="1.7109375" style="179" customWidth="1"/>
    <col min="43" max="43" width="10.8515625" style="179" customWidth="1"/>
    <col min="44" max="44" width="3.140625" style="179" customWidth="1"/>
    <col min="45" max="45" width="10.8515625" style="179" customWidth="1"/>
    <col min="46" max="16384" width="9.140625" style="179" customWidth="1"/>
  </cols>
  <sheetData>
    <row r="1" ht="34.5" customHeight="1">
      <c r="B1" s="132" t="s">
        <v>264</v>
      </c>
    </row>
    <row r="2" spans="2:43" ht="34.5" customHeight="1">
      <c r="B2" s="180" t="s">
        <v>241</v>
      </c>
      <c r="AQ2" s="181"/>
    </row>
    <row r="3" spans="35:45" s="181" customFormat="1" ht="15" customHeight="1">
      <c r="AI3" s="182"/>
      <c r="AJ3" s="182"/>
      <c r="AK3" s="182"/>
      <c r="AL3" s="182"/>
      <c r="AM3" s="182"/>
      <c r="AP3" s="179"/>
      <c r="AQ3" s="179"/>
      <c r="AR3" s="179"/>
      <c r="AS3" s="179"/>
    </row>
    <row r="4" spans="1:45" s="181" customFormat="1" ht="15" customHeight="1">
      <c r="A4" s="181" t="s">
        <v>190</v>
      </c>
      <c r="B4" s="181" t="e">
        <v>#REF!</v>
      </c>
      <c r="C4" s="181" t="s">
        <v>453</v>
      </c>
      <c r="D4" s="181" t="s">
        <v>454</v>
      </c>
      <c r="E4" s="181" t="s">
        <v>455</v>
      </c>
      <c r="F4" s="181" t="s">
        <v>456</v>
      </c>
      <c r="G4" s="181" t="s">
        <v>457</v>
      </c>
      <c r="H4" s="181" t="s">
        <v>458</v>
      </c>
      <c r="I4" s="181" t="s">
        <v>459</v>
      </c>
      <c r="J4" s="181" t="s">
        <v>460</v>
      </c>
      <c r="K4" s="181" t="s">
        <v>461</v>
      </c>
      <c r="L4" s="181" t="s">
        <v>462</v>
      </c>
      <c r="M4" s="181" t="s">
        <v>463</v>
      </c>
      <c r="N4" s="181" t="s">
        <v>464</v>
      </c>
      <c r="O4" s="181" t="s">
        <v>465</v>
      </c>
      <c r="P4" s="181" t="s">
        <v>466</v>
      </c>
      <c r="Q4" s="181" t="s">
        <v>467</v>
      </c>
      <c r="R4" s="181" t="s">
        <v>468</v>
      </c>
      <c r="S4" s="181" t="s">
        <v>469</v>
      </c>
      <c r="T4" s="181" t="s">
        <v>470</v>
      </c>
      <c r="U4" s="181" t="s">
        <v>471</v>
      </c>
      <c r="V4" s="181" t="s">
        <v>472</v>
      </c>
      <c r="W4" s="181" t="s">
        <v>473</v>
      </c>
      <c r="X4" s="181" t="s">
        <v>474</v>
      </c>
      <c r="Y4" s="181" t="s">
        <v>475</v>
      </c>
      <c r="Z4" s="181" t="s">
        <v>476</v>
      </c>
      <c r="AA4" s="181" t="s">
        <v>477</v>
      </c>
      <c r="AB4" s="181" t="s">
        <v>478</v>
      </c>
      <c r="AC4" s="181" t="s">
        <v>479</v>
      </c>
      <c r="AD4" s="181" t="s">
        <v>480</v>
      </c>
      <c r="AE4" s="181" t="s">
        <v>481</v>
      </c>
      <c r="AF4" s="181" t="s">
        <v>482</v>
      </c>
      <c r="AG4" s="181" t="s">
        <v>483</v>
      </c>
      <c r="AH4" s="181" t="s">
        <v>484</v>
      </c>
      <c r="AI4" s="182" t="s">
        <v>485</v>
      </c>
      <c r="AJ4" s="182" t="s">
        <v>486</v>
      </c>
      <c r="AK4" s="183" t="s">
        <v>487</v>
      </c>
      <c r="AL4" s="182" t="s">
        <v>488</v>
      </c>
      <c r="AM4" s="182" t="s">
        <v>489</v>
      </c>
      <c r="AN4" s="181" t="s">
        <v>490</v>
      </c>
      <c r="AO4" s="181" t="s">
        <v>491</v>
      </c>
      <c r="AP4" s="179"/>
      <c r="AR4" s="179"/>
      <c r="AS4" s="179"/>
    </row>
    <row r="5" spans="15:45" s="181" customFormat="1" ht="15" customHeight="1">
      <c r="O5" s="181" t="s">
        <v>492</v>
      </c>
      <c r="P5" s="181" t="s">
        <v>493</v>
      </c>
      <c r="Q5" s="181" t="s">
        <v>494</v>
      </c>
      <c r="R5" s="181" t="s">
        <v>495</v>
      </c>
      <c r="S5" s="181" t="s">
        <v>496</v>
      </c>
      <c r="T5" s="181" t="s">
        <v>497</v>
      </c>
      <c r="U5" s="181" t="s">
        <v>498</v>
      </c>
      <c r="V5" s="181" t="s">
        <v>499</v>
      </c>
      <c r="W5" s="181" t="s">
        <v>500</v>
      </c>
      <c r="X5" s="181" t="s">
        <v>501</v>
      </c>
      <c r="Y5" s="181" t="s">
        <v>502</v>
      </c>
      <c r="Z5" s="181" t="s">
        <v>503</v>
      </c>
      <c r="AA5" s="181" t="s">
        <v>465</v>
      </c>
      <c r="AB5" s="181" t="s">
        <v>466</v>
      </c>
      <c r="AC5" s="181" t="s">
        <v>467</v>
      </c>
      <c r="AD5" s="181" t="s">
        <v>468</v>
      </c>
      <c r="AE5" s="181" t="s">
        <v>469</v>
      </c>
      <c r="AF5" s="181" t="s">
        <v>470</v>
      </c>
      <c r="AG5" s="181" t="s">
        <v>471</v>
      </c>
      <c r="AH5" s="181" t="s">
        <v>472</v>
      </c>
      <c r="AI5" s="181" t="s">
        <v>473</v>
      </c>
      <c r="AJ5" s="181" t="s">
        <v>474</v>
      </c>
      <c r="AK5" s="181" t="s">
        <v>475</v>
      </c>
      <c r="AL5" s="181" t="s">
        <v>476</v>
      </c>
      <c r="AM5" s="181" t="s">
        <v>477</v>
      </c>
      <c r="AN5" s="181" t="s">
        <v>478</v>
      </c>
      <c r="AO5" s="181" t="s">
        <v>479</v>
      </c>
      <c r="AP5" s="179"/>
      <c r="AR5" s="179"/>
      <c r="AS5" s="179"/>
    </row>
    <row r="6" spans="2:51"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291" t="s">
        <v>128</v>
      </c>
      <c r="AR6" s="184"/>
      <c r="AS6" s="184"/>
      <c r="AT6" s="184"/>
      <c r="AU6" s="184"/>
      <c r="AW6" s="291"/>
      <c r="AY6" s="292"/>
    </row>
    <row r="7" spans="1:43" ht="15.75">
      <c r="A7" s="185" t="s">
        <v>108</v>
      </c>
      <c r="B7" s="186"/>
      <c r="C7" s="187" t="s">
        <v>191</v>
      </c>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Q7" s="186"/>
    </row>
    <row r="8" spans="1:43" ht="12.75">
      <c r="A8" s="179">
        <v>4.3</v>
      </c>
      <c r="B8" s="189" t="s">
        <v>109</v>
      </c>
      <c r="C8" s="190"/>
      <c r="D8" s="190"/>
      <c r="E8" s="190"/>
      <c r="F8" s="190"/>
      <c r="G8" s="190"/>
      <c r="H8" s="190"/>
      <c r="I8" s="190"/>
      <c r="J8" s="190"/>
      <c r="K8" s="190"/>
      <c r="L8" s="190"/>
      <c r="M8" s="190"/>
      <c r="N8" s="190"/>
      <c r="O8" s="190"/>
      <c r="P8" s="190"/>
      <c r="Q8" s="190"/>
      <c r="R8" s="190"/>
      <c r="S8" s="306">
        <v>1967197</v>
      </c>
      <c r="T8" s="306">
        <v>1970836</v>
      </c>
      <c r="U8" s="306">
        <v>1970836</v>
      </c>
      <c r="V8" s="306">
        <v>1970836</v>
      </c>
      <c r="W8" s="306">
        <v>1970836</v>
      </c>
      <c r="X8" s="306">
        <v>1970836</v>
      </c>
      <c r="Y8" s="306">
        <v>1970836</v>
      </c>
      <c r="Z8" s="306">
        <v>1970836</v>
      </c>
      <c r="AA8" s="306">
        <v>1970836</v>
      </c>
      <c r="AB8" s="306">
        <v>1970836</v>
      </c>
      <c r="AC8" s="306">
        <v>1970836</v>
      </c>
      <c r="AD8" s="306">
        <v>1970836</v>
      </c>
      <c r="AE8" s="306">
        <v>1970836</v>
      </c>
      <c r="AF8" s="306">
        <v>1972983</v>
      </c>
      <c r="AG8" s="306">
        <v>1972983</v>
      </c>
      <c r="AH8" s="306">
        <v>1972983</v>
      </c>
      <c r="AI8" s="306">
        <v>1972983</v>
      </c>
      <c r="AJ8" s="306">
        <v>1972983</v>
      </c>
      <c r="AK8" s="306">
        <v>1972983</v>
      </c>
      <c r="AL8" s="306">
        <v>1972983</v>
      </c>
      <c r="AM8" s="306">
        <v>1972983</v>
      </c>
      <c r="AN8" s="306">
        <v>1972983</v>
      </c>
      <c r="AO8" s="306">
        <v>1972983</v>
      </c>
      <c r="AQ8" s="306">
        <v>1972983</v>
      </c>
    </row>
    <row r="9" spans="2:43" ht="12.75">
      <c r="B9" s="190" t="s">
        <v>86</v>
      </c>
      <c r="AQ9" s="190">
        <v>23</v>
      </c>
    </row>
    <row r="10" spans="1:43" ht="15.75">
      <c r="A10" s="185" t="s">
        <v>114</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Q10" s="191"/>
    </row>
    <row r="11" spans="1:43" ht="12.75">
      <c r="A11" s="179">
        <v>5.3</v>
      </c>
      <c r="B11" s="190" t="s">
        <v>110</v>
      </c>
      <c r="C11" s="190"/>
      <c r="D11" s="190"/>
      <c r="E11" s="190"/>
      <c r="F11" s="190"/>
      <c r="G11" s="190"/>
      <c r="H11" s="190"/>
      <c r="I11" s="190"/>
      <c r="J11" s="190"/>
      <c r="K11" s="190"/>
      <c r="L11" s="190"/>
      <c r="M11" s="190"/>
      <c r="N11" s="190"/>
      <c r="O11" s="190"/>
      <c r="P11" s="190"/>
      <c r="Q11" s="190"/>
      <c r="R11" s="190"/>
      <c r="S11" s="190">
        <v>20748</v>
      </c>
      <c r="T11" s="190">
        <v>20514</v>
      </c>
      <c r="U11" s="190">
        <v>26681</v>
      </c>
      <c r="V11" s="190">
        <v>26309</v>
      </c>
      <c r="W11" s="190">
        <v>27842</v>
      </c>
      <c r="X11" s="190">
        <v>25578</v>
      </c>
      <c r="Y11" s="190">
        <v>26495</v>
      </c>
      <c r="Z11" s="190">
        <v>22484</v>
      </c>
      <c r="AA11" s="190">
        <v>21824</v>
      </c>
      <c r="AB11" s="190">
        <v>22167</v>
      </c>
      <c r="AC11" s="190">
        <v>20862</v>
      </c>
      <c r="AD11" s="190">
        <v>26440</v>
      </c>
      <c r="AE11" s="190">
        <v>32157</v>
      </c>
      <c r="AF11" s="190">
        <v>27017</v>
      </c>
      <c r="AG11" s="190">
        <v>26020</v>
      </c>
      <c r="AH11" s="190">
        <v>21002</v>
      </c>
      <c r="AI11" s="190">
        <v>12871</v>
      </c>
      <c r="AJ11" s="190">
        <v>12771</v>
      </c>
      <c r="AK11" s="190">
        <v>12682</v>
      </c>
      <c r="AL11" s="190">
        <v>12371</v>
      </c>
      <c r="AM11" s="190">
        <v>10358</v>
      </c>
      <c r="AN11" s="190">
        <v>9585</v>
      </c>
      <c r="AO11" s="190">
        <v>10452</v>
      </c>
      <c r="AQ11" s="190">
        <v>475230</v>
      </c>
    </row>
    <row r="12" ht="12.75">
      <c r="B12" s="179" t="s">
        <v>111</v>
      </c>
    </row>
    <row r="13" spans="1:43" ht="12.75">
      <c r="A13" s="179">
        <v>5.4</v>
      </c>
      <c r="B13" s="192" t="s">
        <v>112</v>
      </c>
      <c r="C13" s="192"/>
      <c r="D13" s="192"/>
      <c r="E13" s="192"/>
      <c r="F13" s="192"/>
      <c r="G13" s="192"/>
      <c r="H13" s="192"/>
      <c r="I13" s="192"/>
      <c r="J13" s="192"/>
      <c r="K13" s="192"/>
      <c r="L13" s="192"/>
      <c r="M13" s="192"/>
      <c r="N13" s="192"/>
      <c r="O13" s="192"/>
      <c r="P13" s="192"/>
      <c r="Q13" s="192"/>
      <c r="R13" s="192"/>
      <c r="S13" s="192">
        <v>10705</v>
      </c>
      <c r="T13" s="192">
        <v>12658</v>
      </c>
      <c r="U13" s="192">
        <v>19054</v>
      </c>
      <c r="V13" s="192">
        <v>19754</v>
      </c>
      <c r="W13" s="192">
        <v>21363</v>
      </c>
      <c r="X13" s="192">
        <v>18980</v>
      </c>
      <c r="Y13" s="192">
        <v>20253</v>
      </c>
      <c r="Z13" s="192">
        <v>17129</v>
      </c>
      <c r="AA13" s="192">
        <v>17050</v>
      </c>
      <c r="AB13" s="192">
        <v>18423</v>
      </c>
      <c r="AC13" s="192">
        <v>16885</v>
      </c>
      <c r="AD13" s="192">
        <v>22978</v>
      </c>
      <c r="AE13" s="192">
        <v>28383</v>
      </c>
      <c r="AF13" s="192">
        <v>23788</v>
      </c>
      <c r="AG13" s="192">
        <v>23163</v>
      </c>
      <c r="AH13" s="192">
        <v>18717</v>
      </c>
      <c r="AI13" s="192">
        <v>12840</v>
      </c>
      <c r="AJ13" s="192">
        <v>12716</v>
      </c>
      <c r="AK13" s="192">
        <v>12682</v>
      </c>
      <c r="AL13" s="192">
        <v>12371</v>
      </c>
      <c r="AM13" s="192">
        <v>10358</v>
      </c>
      <c r="AN13" s="192">
        <v>9585</v>
      </c>
      <c r="AO13" s="192">
        <v>10452</v>
      </c>
      <c r="AQ13" s="192">
        <v>390287</v>
      </c>
    </row>
    <row r="14" spans="1:43" ht="12.75">
      <c r="A14" s="179">
        <v>5.5</v>
      </c>
      <c r="B14" s="193" t="s">
        <v>113</v>
      </c>
      <c r="C14" s="193"/>
      <c r="D14" s="193"/>
      <c r="E14" s="193"/>
      <c r="F14" s="193"/>
      <c r="G14" s="193"/>
      <c r="H14" s="193"/>
      <c r="I14" s="193"/>
      <c r="J14" s="193"/>
      <c r="K14" s="193"/>
      <c r="L14" s="193"/>
      <c r="M14" s="193"/>
      <c r="N14" s="193"/>
      <c r="O14" s="193"/>
      <c r="P14" s="193"/>
      <c r="Q14" s="193"/>
      <c r="R14" s="193"/>
      <c r="S14" s="193">
        <v>10043</v>
      </c>
      <c r="T14" s="193">
        <v>7856</v>
      </c>
      <c r="U14" s="193">
        <v>7627</v>
      </c>
      <c r="V14" s="193">
        <v>6555</v>
      </c>
      <c r="W14" s="193">
        <v>6479</v>
      </c>
      <c r="X14" s="193">
        <v>6598</v>
      </c>
      <c r="Y14" s="193">
        <v>6242</v>
      </c>
      <c r="Z14" s="193">
        <v>5355</v>
      </c>
      <c r="AA14" s="193">
        <v>4774</v>
      </c>
      <c r="AB14" s="193">
        <v>3744</v>
      </c>
      <c r="AC14" s="193">
        <v>3977</v>
      </c>
      <c r="AD14" s="193">
        <v>3462</v>
      </c>
      <c r="AE14" s="193">
        <v>3774</v>
      </c>
      <c r="AF14" s="193">
        <v>3229</v>
      </c>
      <c r="AG14" s="193">
        <v>2857</v>
      </c>
      <c r="AH14" s="193">
        <v>2285</v>
      </c>
      <c r="AI14" s="193">
        <v>31</v>
      </c>
      <c r="AJ14" s="193">
        <v>55</v>
      </c>
      <c r="AK14" s="193">
        <v>0</v>
      </c>
      <c r="AL14" s="193">
        <v>0</v>
      </c>
      <c r="AM14" s="193">
        <v>0</v>
      </c>
      <c r="AN14" s="193">
        <v>0</v>
      </c>
      <c r="AO14" s="193">
        <v>0</v>
      </c>
      <c r="AQ14" s="193">
        <v>84943</v>
      </c>
    </row>
    <row r="15" ht="6" customHeight="1"/>
    <row r="16" spans="1:43" ht="12.75">
      <c r="A16" s="179">
        <v>5.6</v>
      </c>
      <c r="B16" s="192" t="s">
        <v>34</v>
      </c>
      <c r="C16" s="192"/>
      <c r="D16" s="192"/>
      <c r="E16" s="192"/>
      <c r="F16" s="192"/>
      <c r="G16" s="192"/>
      <c r="H16" s="192"/>
      <c r="I16" s="192"/>
      <c r="J16" s="192"/>
      <c r="K16" s="192"/>
      <c r="L16" s="192"/>
      <c r="M16" s="192"/>
      <c r="N16" s="192"/>
      <c r="O16" s="192"/>
      <c r="P16" s="192"/>
      <c r="Q16" s="192"/>
      <c r="R16" s="192"/>
      <c r="S16" s="192">
        <v>286</v>
      </c>
      <c r="T16" s="192">
        <v>203</v>
      </c>
      <c r="U16" s="192">
        <v>269</v>
      </c>
      <c r="V16" s="192">
        <v>59</v>
      </c>
      <c r="W16" s="192">
        <v>64</v>
      </c>
      <c r="X16" s="192">
        <v>57</v>
      </c>
      <c r="Y16" s="192">
        <v>59</v>
      </c>
      <c r="Z16" s="192">
        <v>62</v>
      </c>
      <c r="AA16" s="192">
        <v>44</v>
      </c>
      <c r="AB16" s="192">
        <v>150</v>
      </c>
      <c r="AC16" s="192">
        <v>182</v>
      </c>
      <c r="AD16" s="192">
        <v>201</v>
      </c>
      <c r="AE16" s="192">
        <v>277</v>
      </c>
      <c r="AF16" s="192">
        <v>194</v>
      </c>
      <c r="AG16" s="192">
        <v>229</v>
      </c>
      <c r="AH16" s="192">
        <v>803</v>
      </c>
      <c r="AI16" s="192">
        <v>64</v>
      </c>
      <c r="AJ16" s="192">
        <v>29</v>
      </c>
      <c r="AK16" s="192">
        <v>6</v>
      </c>
      <c r="AL16" s="192">
        <v>4</v>
      </c>
      <c r="AM16" s="192">
        <v>22</v>
      </c>
      <c r="AN16" s="192">
        <v>4</v>
      </c>
      <c r="AO16" s="192">
        <v>54</v>
      </c>
      <c r="AQ16" s="192">
        <v>3322</v>
      </c>
    </row>
    <row r="17" spans="1:43" ht="12.75">
      <c r="A17" s="194" t="s">
        <v>78</v>
      </c>
      <c r="B17" s="195" t="s">
        <v>35</v>
      </c>
      <c r="C17" s="195"/>
      <c r="D17" s="195"/>
      <c r="E17" s="195"/>
      <c r="F17" s="195"/>
      <c r="G17" s="195"/>
      <c r="H17" s="195"/>
      <c r="I17" s="195"/>
      <c r="J17" s="195"/>
      <c r="K17" s="195"/>
      <c r="L17" s="195"/>
      <c r="M17" s="195"/>
      <c r="N17" s="195"/>
      <c r="O17" s="195"/>
      <c r="P17" s="195"/>
      <c r="Q17" s="195"/>
      <c r="R17" s="195"/>
      <c r="S17" s="195">
        <v>4744</v>
      </c>
      <c r="T17" s="195">
        <v>4703</v>
      </c>
      <c r="U17" s="195">
        <v>6193</v>
      </c>
      <c r="V17" s="195">
        <v>4877</v>
      </c>
      <c r="W17" s="195">
        <v>4555</v>
      </c>
      <c r="X17" s="195">
        <v>5224</v>
      </c>
      <c r="Y17" s="195">
        <v>4660</v>
      </c>
      <c r="Z17" s="195">
        <v>4379</v>
      </c>
      <c r="AA17" s="195">
        <v>3797</v>
      </c>
      <c r="AB17" s="195">
        <v>1701</v>
      </c>
      <c r="AC17" s="195">
        <v>1876</v>
      </c>
      <c r="AD17" s="195">
        <v>2242</v>
      </c>
      <c r="AE17" s="195">
        <v>2245</v>
      </c>
      <c r="AF17" s="195">
        <v>2114</v>
      </c>
      <c r="AG17" s="195">
        <v>1821</v>
      </c>
      <c r="AH17" s="195">
        <v>1457</v>
      </c>
      <c r="AI17" s="195">
        <v>83</v>
      </c>
      <c r="AJ17" s="195">
        <v>56</v>
      </c>
      <c r="AK17" s="195">
        <v>67</v>
      </c>
      <c r="AL17" s="195">
        <v>65</v>
      </c>
      <c r="AM17" s="195">
        <v>65</v>
      </c>
      <c r="AN17" s="195">
        <v>62</v>
      </c>
      <c r="AO17" s="195">
        <v>53</v>
      </c>
      <c r="AQ17" s="195">
        <v>57039</v>
      </c>
    </row>
    <row r="18" spans="1:43" ht="12.75">
      <c r="A18" s="179">
        <v>5.7</v>
      </c>
      <c r="B18" s="193" t="s">
        <v>115</v>
      </c>
      <c r="C18" s="193"/>
      <c r="D18" s="193"/>
      <c r="E18" s="193"/>
      <c r="F18" s="193"/>
      <c r="G18" s="193"/>
      <c r="H18" s="193"/>
      <c r="I18" s="193"/>
      <c r="J18" s="193"/>
      <c r="K18" s="193"/>
      <c r="L18" s="193"/>
      <c r="M18" s="193"/>
      <c r="N18" s="193"/>
      <c r="O18" s="193"/>
      <c r="P18" s="193"/>
      <c r="Q18" s="193"/>
      <c r="R18" s="193"/>
      <c r="S18" s="193">
        <v>15718</v>
      </c>
      <c r="T18" s="193">
        <v>15608</v>
      </c>
      <c r="U18" s="193">
        <v>20219</v>
      </c>
      <c r="V18" s="193">
        <v>21373</v>
      </c>
      <c r="W18" s="193">
        <v>23223</v>
      </c>
      <c r="X18" s="193">
        <v>20297</v>
      </c>
      <c r="Y18" s="193">
        <v>21776</v>
      </c>
      <c r="Z18" s="193">
        <v>18043</v>
      </c>
      <c r="AA18" s="193">
        <v>17983</v>
      </c>
      <c r="AB18" s="193">
        <v>20316</v>
      </c>
      <c r="AC18" s="193">
        <v>18804</v>
      </c>
      <c r="AD18" s="193">
        <v>23997</v>
      </c>
      <c r="AE18" s="193">
        <v>29635</v>
      </c>
      <c r="AF18" s="193">
        <v>24709</v>
      </c>
      <c r="AG18" s="193">
        <v>23970</v>
      </c>
      <c r="AH18" s="193">
        <v>18742</v>
      </c>
      <c r="AI18" s="193">
        <v>12724</v>
      </c>
      <c r="AJ18" s="193">
        <v>12686</v>
      </c>
      <c r="AK18" s="193">
        <v>12609</v>
      </c>
      <c r="AL18" s="193">
        <v>12302</v>
      </c>
      <c r="AM18" s="193">
        <v>10271</v>
      </c>
      <c r="AN18" s="193">
        <v>9519</v>
      </c>
      <c r="AO18" s="193">
        <v>10345</v>
      </c>
      <c r="AQ18" s="193">
        <v>414869</v>
      </c>
    </row>
    <row r="19" ht="12.75">
      <c r="B19" s="179" t="s">
        <v>111</v>
      </c>
    </row>
    <row r="20" spans="1:43" ht="12.75">
      <c r="A20" s="179">
        <v>5.8</v>
      </c>
      <c r="B20" s="192" t="s">
        <v>117</v>
      </c>
      <c r="C20" s="192"/>
      <c r="D20" s="192"/>
      <c r="E20" s="192"/>
      <c r="F20" s="192"/>
      <c r="G20" s="192"/>
      <c r="H20" s="192"/>
      <c r="I20" s="192"/>
      <c r="J20" s="192"/>
      <c r="K20" s="192"/>
      <c r="L20" s="192"/>
      <c r="M20" s="192"/>
      <c r="N20" s="192"/>
      <c r="O20" s="192"/>
      <c r="P20" s="192"/>
      <c r="Q20" s="192"/>
      <c r="R20" s="192"/>
      <c r="S20" s="192">
        <v>10344</v>
      </c>
      <c r="T20" s="192">
        <v>11543</v>
      </c>
      <c r="U20" s="192">
        <v>17113</v>
      </c>
      <c r="V20" s="192">
        <v>18435</v>
      </c>
      <c r="W20" s="192">
        <v>20284</v>
      </c>
      <c r="X20" s="192">
        <v>17677</v>
      </c>
      <c r="Y20" s="192">
        <v>18944</v>
      </c>
      <c r="Z20" s="192">
        <v>15841</v>
      </c>
      <c r="AA20" s="192">
        <v>15967</v>
      </c>
      <c r="AB20" s="192">
        <v>17432</v>
      </c>
      <c r="AC20" s="192">
        <v>15818</v>
      </c>
      <c r="AD20" s="192">
        <v>21547</v>
      </c>
      <c r="AE20" s="192">
        <v>26652</v>
      </c>
      <c r="AF20" s="192">
        <v>22364</v>
      </c>
      <c r="AG20" s="192">
        <v>21798</v>
      </c>
      <c r="AH20" s="192">
        <v>17492</v>
      </c>
      <c r="AI20" s="192">
        <v>12693</v>
      </c>
      <c r="AJ20" s="192">
        <v>12631</v>
      </c>
      <c r="AK20" s="192">
        <v>12609</v>
      </c>
      <c r="AL20" s="192">
        <v>12302</v>
      </c>
      <c r="AM20" s="192">
        <v>10271</v>
      </c>
      <c r="AN20" s="192">
        <v>9519</v>
      </c>
      <c r="AO20" s="192">
        <v>10345</v>
      </c>
      <c r="AQ20" s="192">
        <v>369621</v>
      </c>
    </row>
    <row r="21" spans="1:43" ht="12.75">
      <c r="A21" s="179">
        <v>5.9</v>
      </c>
      <c r="B21" s="196" t="s">
        <v>116</v>
      </c>
      <c r="C21" s="196"/>
      <c r="D21" s="196"/>
      <c r="E21" s="196"/>
      <c r="F21" s="196"/>
      <c r="G21" s="196"/>
      <c r="H21" s="196"/>
      <c r="I21" s="196"/>
      <c r="J21" s="196"/>
      <c r="K21" s="196"/>
      <c r="L21" s="196"/>
      <c r="M21" s="196"/>
      <c r="N21" s="196"/>
      <c r="O21" s="196"/>
      <c r="P21" s="196"/>
      <c r="Q21" s="196"/>
      <c r="R21" s="196"/>
      <c r="S21" s="195">
        <v>5374</v>
      </c>
      <c r="T21" s="195">
        <v>4065</v>
      </c>
      <c r="U21" s="195">
        <v>3106</v>
      </c>
      <c r="V21" s="195">
        <v>2938</v>
      </c>
      <c r="W21" s="195">
        <v>2939</v>
      </c>
      <c r="X21" s="195">
        <v>2620</v>
      </c>
      <c r="Y21" s="195">
        <v>2832</v>
      </c>
      <c r="Z21" s="195">
        <v>2202</v>
      </c>
      <c r="AA21" s="195">
        <v>2016</v>
      </c>
      <c r="AB21" s="195">
        <v>2884</v>
      </c>
      <c r="AC21" s="195">
        <v>2986</v>
      </c>
      <c r="AD21" s="195">
        <v>2450</v>
      </c>
      <c r="AE21" s="195">
        <v>2983</v>
      </c>
      <c r="AF21" s="195">
        <v>2345</v>
      </c>
      <c r="AG21" s="195">
        <v>2172</v>
      </c>
      <c r="AH21" s="195">
        <v>1250</v>
      </c>
      <c r="AI21" s="195">
        <v>31</v>
      </c>
      <c r="AJ21" s="195">
        <v>55</v>
      </c>
      <c r="AK21" s="195">
        <v>0</v>
      </c>
      <c r="AL21" s="195">
        <v>0</v>
      </c>
      <c r="AM21" s="195">
        <v>0</v>
      </c>
      <c r="AN21" s="195">
        <v>0</v>
      </c>
      <c r="AO21" s="195">
        <v>0</v>
      </c>
      <c r="AQ21" s="195">
        <v>45248</v>
      </c>
    </row>
    <row r="22" spans="1:43" ht="12.75">
      <c r="A22" s="197">
        <v>5.1</v>
      </c>
      <c r="B22" s="193" t="s">
        <v>118</v>
      </c>
      <c r="C22" s="190"/>
      <c r="D22" s="190"/>
      <c r="E22" s="190"/>
      <c r="F22" s="190"/>
      <c r="G22" s="190"/>
      <c r="H22" s="190"/>
      <c r="I22" s="190"/>
      <c r="J22" s="190"/>
      <c r="K22" s="190"/>
      <c r="L22" s="190"/>
      <c r="M22" s="190"/>
      <c r="N22" s="190"/>
      <c r="O22" s="190"/>
      <c r="P22" s="190"/>
      <c r="Q22" s="190"/>
      <c r="R22" s="190"/>
      <c r="S22" s="193">
        <v>15030</v>
      </c>
      <c r="T22" s="193">
        <v>15182</v>
      </c>
      <c r="U22" s="193">
        <v>19622</v>
      </c>
      <c r="V22" s="193">
        <v>21149</v>
      </c>
      <c r="W22" s="193">
        <v>23023</v>
      </c>
      <c r="X22" s="193">
        <v>20103</v>
      </c>
      <c r="Y22" s="193">
        <v>21578</v>
      </c>
      <c r="Z22" s="193">
        <v>17898</v>
      </c>
      <c r="AA22" s="193">
        <v>17893</v>
      </c>
      <c r="AB22" s="193">
        <v>20046</v>
      </c>
      <c r="AC22" s="193">
        <v>18442</v>
      </c>
      <c r="AD22" s="193">
        <v>23523</v>
      </c>
      <c r="AE22" s="193">
        <v>28599</v>
      </c>
      <c r="AF22" s="193">
        <v>24133</v>
      </c>
      <c r="AG22" s="193">
        <v>23185</v>
      </c>
      <c r="AH22" s="193">
        <v>16767</v>
      </c>
      <c r="AI22" s="193">
        <v>12508</v>
      </c>
      <c r="AJ22" s="193">
        <v>12572</v>
      </c>
      <c r="AK22" s="193">
        <v>12596</v>
      </c>
      <c r="AL22" s="193">
        <v>12261</v>
      </c>
      <c r="AM22" s="193">
        <v>10243</v>
      </c>
      <c r="AN22" s="193">
        <v>9502</v>
      </c>
      <c r="AO22" s="193">
        <v>10147</v>
      </c>
      <c r="AQ22" s="193">
        <v>406002</v>
      </c>
    </row>
    <row r="24" spans="1:43" ht="12.75">
      <c r="A24" s="197">
        <v>5.11</v>
      </c>
      <c r="B24" s="192" t="s">
        <v>119</v>
      </c>
      <c r="C24" s="192"/>
      <c r="D24" s="192"/>
      <c r="E24" s="192"/>
      <c r="F24" s="192"/>
      <c r="G24" s="192"/>
      <c r="H24" s="192"/>
      <c r="I24" s="192"/>
      <c r="J24" s="192"/>
      <c r="K24" s="192"/>
      <c r="L24" s="192"/>
      <c r="M24" s="192"/>
      <c r="N24" s="192"/>
      <c r="O24" s="192"/>
      <c r="P24" s="192"/>
      <c r="Q24" s="192"/>
      <c r="R24" s="192"/>
      <c r="S24" s="192">
        <v>12895</v>
      </c>
      <c r="T24" s="192">
        <v>12591</v>
      </c>
      <c r="U24" s="192">
        <v>16868</v>
      </c>
      <c r="V24" s="192">
        <v>17918</v>
      </c>
      <c r="W24" s="192">
        <v>17014</v>
      </c>
      <c r="X24" s="192">
        <v>16658</v>
      </c>
      <c r="Y24" s="192">
        <v>17404</v>
      </c>
      <c r="Z24" s="192">
        <v>15080</v>
      </c>
      <c r="AA24" s="192">
        <v>14620</v>
      </c>
      <c r="AB24" s="192">
        <v>13882</v>
      </c>
      <c r="AC24" s="192">
        <v>14458</v>
      </c>
      <c r="AD24" s="192">
        <v>16642</v>
      </c>
      <c r="AE24" s="192">
        <v>23161</v>
      </c>
      <c r="AF24" s="192">
        <v>19379</v>
      </c>
      <c r="AG24" s="192">
        <v>17073</v>
      </c>
      <c r="AH24" s="192">
        <v>12126</v>
      </c>
      <c r="AI24" s="192">
        <v>19272</v>
      </c>
      <c r="AJ24" s="192">
        <v>19598</v>
      </c>
      <c r="AK24" s="192">
        <v>17021</v>
      </c>
      <c r="AL24" s="192">
        <v>14063</v>
      </c>
      <c r="AM24" s="192">
        <v>11997</v>
      </c>
      <c r="AN24" s="192">
        <v>10241</v>
      </c>
      <c r="AO24" s="192">
        <v>10294</v>
      </c>
      <c r="AQ24" s="192">
        <v>360255</v>
      </c>
    </row>
    <row r="25" spans="1:43" ht="12.75">
      <c r="A25" s="197">
        <v>5.12</v>
      </c>
      <c r="B25" s="198" t="s">
        <v>120</v>
      </c>
      <c r="C25" s="198"/>
      <c r="D25" s="198"/>
      <c r="E25" s="198"/>
      <c r="F25" s="198"/>
      <c r="G25" s="198"/>
      <c r="H25" s="198"/>
      <c r="I25" s="198"/>
      <c r="J25" s="198"/>
      <c r="K25" s="198"/>
      <c r="L25" s="198"/>
      <c r="M25" s="198"/>
      <c r="N25" s="198"/>
      <c r="O25" s="198"/>
      <c r="P25" s="198"/>
      <c r="Q25" s="198"/>
      <c r="R25" s="198"/>
      <c r="S25" s="198">
        <v>2768</v>
      </c>
      <c r="T25" s="198">
        <v>1088</v>
      </c>
      <c r="U25" s="198">
        <v>656</v>
      </c>
      <c r="V25" s="198">
        <v>1003</v>
      </c>
      <c r="W25" s="198">
        <v>914</v>
      </c>
      <c r="X25" s="198">
        <v>961</v>
      </c>
      <c r="Y25" s="198">
        <v>982</v>
      </c>
      <c r="Z25" s="198">
        <v>723</v>
      </c>
      <c r="AA25" s="198">
        <v>744</v>
      </c>
      <c r="AB25" s="198">
        <v>1250</v>
      </c>
      <c r="AC25" s="198">
        <v>1181</v>
      </c>
      <c r="AD25" s="198">
        <v>1299</v>
      </c>
      <c r="AE25" s="198">
        <v>1432</v>
      </c>
      <c r="AF25" s="198">
        <v>1512</v>
      </c>
      <c r="AG25" s="198">
        <v>980</v>
      </c>
      <c r="AH25" s="198">
        <v>735</v>
      </c>
      <c r="AI25" s="198">
        <v>0</v>
      </c>
      <c r="AJ25" s="198">
        <v>0</v>
      </c>
      <c r="AK25" s="198">
        <v>0</v>
      </c>
      <c r="AL25" s="198">
        <v>0</v>
      </c>
      <c r="AM25" s="198">
        <v>0</v>
      </c>
      <c r="AN25" s="198">
        <v>0</v>
      </c>
      <c r="AO25" s="198">
        <v>0</v>
      </c>
      <c r="AQ25" s="198">
        <v>18228</v>
      </c>
    </row>
    <row r="26" spans="1:43" ht="12.75">
      <c r="A26" s="197">
        <v>5.13</v>
      </c>
      <c r="B26" s="198" t="s">
        <v>123</v>
      </c>
      <c r="C26" s="198"/>
      <c r="D26" s="198"/>
      <c r="E26" s="198"/>
      <c r="F26" s="198"/>
      <c r="G26" s="198"/>
      <c r="H26" s="198"/>
      <c r="I26" s="198"/>
      <c r="J26" s="198"/>
      <c r="K26" s="198"/>
      <c r="L26" s="198"/>
      <c r="M26" s="198"/>
      <c r="N26" s="198"/>
      <c r="O26" s="198"/>
      <c r="P26" s="198"/>
      <c r="Q26" s="198"/>
      <c r="R26" s="198"/>
      <c r="S26" s="198">
        <v>123</v>
      </c>
      <c r="T26" s="198">
        <v>78</v>
      </c>
      <c r="U26" s="198">
        <v>359</v>
      </c>
      <c r="V26" s="198">
        <v>209</v>
      </c>
      <c r="W26" s="198">
        <v>91</v>
      </c>
      <c r="X26" s="198">
        <v>291</v>
      </c>
      <c r="Y26" s="198">
        <v>380</v>
      </c>
      <c r="Z26" s="198">
        <v>97</v>
      </c>
      <c r="AA26" s="198">
        <v>123</v>
      </c>
      <c r="AB26" s="198">
        <v>202</v>
      </c>
      <c r="AC26" s="198">
        <v>224</v>
      </c>
      <c r="AD26" s="198">
        <v>464</v>
      </c>
      <c r="AE26" s="198">
        <v>1029</v>
      </c>
      <c r="AF26" s="198">
        <v>828</v>
      </c>
      <c r="AG26" s="198">
        <v>1353</v>
      </c>
      <c r="AH26" s="198">
        <v>2071</v>
      </c>
      <c r="AI26" s="198">
        <v>0</v>
      </c>
      <c r="AJ26" s="198">
        <v>0</v>
      </c>
      <c r="AK26" s="198">
        <v>0</v>
      </c>
      <c r="AL26" s="198">
        <v>0</v>
      </c>
      <c r="AM26" s="198">
        <v>0</v>
      </c>
      <c r="AN26" s="198">
        <v>0</v>
      </c>
      <c r="AO26" s="198">
        <v>0</v>
      </c>
      <c r="AQ26" s="198">
        <v>7922</v>
      </c>
    </row>
    <row r="27" spans="1:43" ht="12.75">
      <c r="A27" s="197">
        <v>5.14</v>
      </c>
      <c r="B27" s="198" t="s">
        <v>122</v>
      </c>
      <c r="C27" s="198"/>
      <c r="D27" s="198"/>
      <c r="E27" s="198"/>
      <c r="F27" s="198"/>
      <c r="G27" s="198"/>
      <c r="H27" s="198"/>
      <c r="I27" s="198"/>
      <c r="J27" s="198"/>
      <c r="K27" s="198"/>
      <c r="L27" s="198"/>
      <c r="M27" s="198"/>
      <c r="N27" s="198"/>
      <c r="O27" s="198"/>
      <c r="P27" s="198"/>
      <c r="Q27" s="198"/>
      <c r="R27" s="198"/>
      <c r="S27" s="198">
        <v>42</v>
      </c>
      <c r="T27" s="198">
        <v>15</v>
      </c>
      <c r="U27" s="198">
        <v>79</v>
      </c>
      <c r="V27" s="198">
        <v>75</v>
      </c>
      <c r="W27" s="198">
        <v>195</v>
      </c>
      <c r="X27" s="198">
        <v>180</v>
      </c>
      <c r="Y27" s="198">
        <v>171</v>
      </c>
      <c r="Z27" s="198">
        <v>165</v>
      </c>
      <c r="AA27" s="198">
        <v>144</v>
      </c>
      <c r="AB27" s="198">
        <v>189</v>
      </c>
      <c r="AC27" s="198">
        <v>182</v>
      </c>
      <c r="AD27" s="198">
        <v>151</v>
      </c>
      <c r="AE27" s="198">
        <v>201</v>
      </c>
      <c r="AF27" s="198">
        <v>164</v>
      </c>
      <c r="AG27" s="198">
        <v>187</v>
      </c>
      <c r="AH27" s="198">
        <v>234</v>
      </c>
      <c r="AI27" s="198">
        <v>0</v>
      </c>
      <c r="AJ27" s="198">
        <v>0</v>
      </c>
      <c r="AK27" s="198">
        <v>0</v>
      </c>
      <c r="AL27" s="198">
        <v>0</v>
      </c>
      <c r="AM27" s="198">
        <v>0</v>
      </c>
      <c r="AN27" s="198">
        <v>0</v>
      </c>
      <c r="AO27" s="198">
        <v>0</v>
      </c>
      <c r="AQ27" s="198">
        <v>2374</v>
      </c>
    </row>
    <row r="28" spans="1:43" ht="12.75">
      <c r="A28" s="197">
        <v>5.15</v>
      </c>
      <c r="B28" s="193" t="s">
        <v>121</v>
      </c>
      <c r="C28" s="193"/>
      <c r="D28" s="193"/>
      <c r="E28" s="193"/>
      <c r="F28" s="193"/>
      <c r="G28" s="193"/>
      <c r="H28" s="193"/>
      <c r="I28" s="193"/>
      <c r="J28" s="193"/>
      <c r="K28" s="193"/>
      <c r="L28" s="193"/>
      <c r="M28" s="193"/>
      <c r="N28" s="193"/>
      <c r="O28" s="193"/>
      <c r="P28" s="193"/>
      <c r="Q28" s="193"/>
      <c r="R28" s="193"/>
      <c r="S28" s="193">
        <v>115</v>
      </c>
      <c r="T28" s="193">
        <v>303</v>
      </c>
      <c r="U28" s="193">
        <v>637</v>
      </c>
      <c r="V28" s="193">
        <v>745</v>
      </c>
      <c r="W28" s="193">
        <v>573</v>
      </c>
      <c r="X28" s="193">
        <v>697</v>
      </c>
      <c r="Y28" s="193">
        <v>843</v>
      </c>
      <c r="Z28" s="193">
        <v>798</v>
      </c>
      <c r="AA28" s="193">
        <v>820</v>
      </c>
      <c r="AB28" s="193">
        <v>4793</v>
      </c>
      <c r="AC28" s="193">
        <v>2759</v>
      </c>
      <c r="AD28" s="193">
        <v>5441</v>
      </c>
      <c r="AE28" s="193">
        <v>3812</v>
      </c>
      <c r="AF28" s="193">
        <v>2826</v>
      </c>
      <c r="AG28" s="193">
        <v>4377</v>
      </c>
      <c r="AH28" s="193">
        <v>3576</v>
      </c>
      <c r="AI28" s="193">
        <v>-6548</v>
      </c>
      <c r="AJ28" s="193">
        <v>-6912</v>
      </c>
      <c r="AK28" s="193">
        <v>-4412</v>
      </c>
      <c r="AL28" s="193">
        <v>0</v>
      </c>
      <c r="AM28" s="193">
        <v>0</v>
      </c>
      <c r="AN28" s="193">
        <v>-722</v>
      </c>
      <c r="AO28" s="193">
        <v>51</v>
      </c>
      <c r="AQ28" s="193">
        <v>14572</v>
      </c>
    </row>
    <row r="29" ht="4.5" customHeight="1"/>
    <row r="30" spans="1:43" ht="12.75">
      <c r="A30" s="197">
        <v>5.16</v>
      </c>
      <c r="B30" s="190" t="s">
        <v>124</v>
      </c>
      <c r="C30" s="190"/>
      <c r="D30" s="190"/>
      <c r="E30" s="190"/>
      <c r="F30" s="190"/>
      <c r="G30" s="190"/>
      <c r="H30" s="190"/>
      <c r="I30" s="190"/>
      <c r="J30" s="190"/>
      <c r="K30" s="190"/>
      <c r="L30" s="190"/>
      <c r="M30" s="190"/>
      <c r="N30" s="190"/>
      <c r="O30" s="190"/>
      <c r="P30" s="190"/>
      <c r="Q30" s="190"/>
      <c r="R30" s="190"/>
      <c r="S30" s="190">
        <v>2958</v>
      </c>
      <c r="T30" s="190">
        <v>3064</v>
      </c>
      <c r="U30" s="190">
        <v>4451</v>
      </c>
      <c r="V30" s="190">
        <v>4643</v>
      </c>
      <c r="W30" s="190">
        <v>3941</v>
      </c>
      <c r="X30" s="190">
        <v>4138</v>
      </c>
      <c r="Y30" s="190">
        <v>4393</v>
      </c>
      <c r="Z30" s="190">
        <v>3754</v>
      </c>
      <c r="AA30" s="190">
        <v>3643</v>
      </c>
      <c r="AB30" s="190">
        <v>3318</v>
      </c>
      <c r="AC30" s="190">
        <v>3586</v>
      </c>
      <c r="AD30" s="190">
        <v>4301</v>
      </c>
      <c r="AE30" s="190">
        <v>5813</v>
      </c>
      <c r="AF30" s="190">
        <v>5062</v>
      </c>
      <c r="AG30" s="190">
        <v>4303</v>
      </c>
      <c r="AH30" s="190">
        <v>2921</v>
      </c>
      <c r="AI30" s="190">
        <v>5567</v>
      </c>
      <c r="AJ30" s="190">
        <v>6044</v>
      </c>
      <c r="AK30" s="190">
        <v>5582</v>
      </c>
      <c r="AL30" s="190">
        <v>4782</v>
      </c>
      <c r="AM30" s="190">
        <v>3804</v>
      </c>
      <c r="AN30" s="190">
        <v>3103</v>
      </c>
      <c r="AO30" s="190">
        <v>2935</v>
      </c>
      <c r="AQ30" s="190">
        <v>96106</v>
      </c>
    </row>
    <row r="31" spans="1:2" ht="12.75">
      <c r="A31" s="197"/>
      <c r="B31" s="179" t="s">
        <v>111</v>
      </c>
    </row>
    <row r="32" spans="1:43" ht="12.75">
      <c r="A32" s="197">
        <v>5.17</v>
      </c>
      <c r="B32" s="192" t="s">
        <v>52</v>
      </c>
      <c r="C32" s="192"/>
      <c r="D32" s="192"/>
      <c r="E32" s="192"/>
      <c r="F32" s="192"/>
      <c r="G32" s="192"/>
      <c r="H32" s="192"/>
      <c r="I32" s="192"/>
      <c r="J32" s="192"/>
      <c r="K32" s="192"/>
      <c r="L32" s="192"/>
      <c r="M32" s="192"/>
      <c r="N32" s="192"/>
      <c r="O32" s="192"/>
      <c r="P32" s="192"/>
      <c r="Q32" s="192"/>
      <c r="R32" s="192"/>
      <c r="S32" s="192">
        <v>2515</v>
      </c>
      <c r="T32" s="192">
        <v>2559</v>
      </c>
      <c r="U32" s="192">
        <v>3392</v>
      </c>
      <c r="V32" s="192">
        <v>3993</v>
      </c>
      <c r="W32" s="192">
        <v>3466</v>
      </c>
      <c r="X32" s="192">
        <v>3710</v>
      </c>
      <c r="Y32" s="192">
        <v>4008</v>
      </c>
      <c r="Z32" s="192">
        <v>3453</v>
      </c>
      <c r="AA32" s="192">
        <v>3342</v>
      </c>
      <c r="AB32" s="192">
        <v>2907</v>
      </c>
      <c r="AC32" s="192">
        <v>3247</v>
      </c>
      <c r="AD32" s="192">
        <v>3814</v>
      </c>
      <c r="AE32" s="192">
        <v>4995</v>
      </c>
      <c r="AF32" s="192">
        <v>4722</v>
      </c>
      <c r="AG32" s="192">
        <v>3900</v>
      </c>
      <c r="AH32" s="192">
        <v>2540</v>
      </c>
      <c r="AI32" s="192">
        <v>4135</v>
      </c>
      <c r="AJ32" s="192">
        <v>4749</v>
      </c>
      <c r="AK32" s="192">
        <v>4849</v>
      </c>
      <c r="AL32" s="192">
        <v>4211</v>
      </c>
      <c r="AM32" s="192">
        <v>3513</v>
      </c>
      <c r="AN32" s="192">
        <v>2955</v>
      </c>
      <c r="AO32" s="192">
        <v>2761</v>
      </c>
      <c r="AQ32" s="192">
        <v>83736</v>
      </c>
    </row>
    <row r="33" spans="1:43" ht="12.75">
      <c r="A33" s="197">
        <v>5.18</v>
      </c>
      <c r="B33" s="198" t="s">
        <v>87</v>
      </c>
      <c r="C33" s="198"/>
      <c r="D33" s="198"/>
      <c r="E33" s="198"/>
      <c r="F33" s="198"/>
      <c r="G33" s="199"/>
      <c r="H33" s="199"/>
      <c r="I33" s="199"/>
      <c r="J33" s="199"/>
      <c r="K33" s="199"/>
      <c r="L33" s="199"/>
      <c r="M33" s="199"/>
      <c r="N33" s="199"/>
      <c r="O33" s="199"/>
      <c r="P33" s="199"/>
      <c r="Q33" s="199"/>
      <c r="R33" s="199"/>
      <c r="S33" s="199">
        <v>0.0060416666666666665</v>
      </c>
      <c r="T33" s="199">
        <v>0.0027199074074074074</v>
      </c>
      <c r="U33" s="199">
        <v>0.00337962962962963</v>
      </c>
      <c r="V33" s="199">
        <v>0.0014351851851851854</v>
      </c>
      <c r="W33" s="199">
        <v>0.001099537037037037</v>
      </c>
      <c r="X33" s="199">
        <v>0.0009143518518518518</v>
      </c>
      <c r="Y33" s="199">
        <v>0.0005902777777777778</v>
      </c>
      <c r="Z33" s="199">
        <v>0.0005902777777777778</v>
      </c>
      <c r="AA33" s="199">
        <v>0.0006134259259259259</v>
      </c>
      <c r="AB33" s="199">
        <v>0.0005787037037037038</v>
      </c>
      <c r="AC33" s="199">
        <v>0</v>
      </c>
      <c r="AD33" s="199" t="s">
        <v>188</v>
      </c>
      <c r="AE33" s="199">
        <v>0.00019675925925925926</v>
      </c>
      <c r="AF33" s="199">
        <v>0</v>
      </c>
      <c r="AG33" s="199">
        <v>0</v>
      </c>
      <c r="AH33" s="199">
        <v>0.00018518518518518518</v>
      </c>
      <c r="AI33" s="199">
        <v>0.0003125</v>
      </c>
      <c r="AJ33" s="199">
        <v>0.00024305555555555552</v>
      </c>
      <c r="AK33" s="199">
        <v>0.00017361111111111112</v>
      </c>
      <c r="AL33" s="199">
        <v>0.00018518518518518518</v>
      </c>
      <c r="AM33" s="199">
        <v>9.259259259259259E-05</v>
      </c>
      <c r="AN33" s="199">
        <v>5.7870370370370366E-05</v>
      </c>
      <c r="AO33" s="199">
        <v>9.259259259259259E-05</v>
      </c>
      <c r="AQ33" s="199">
        <v>0.0007280300753426111</v>
      </c>
    </row>
    <row r="34" spans="1:43" ht="12.75">
      <c r="A34" s="197" t="s">
        <v>73</v>
      </c>
      <c r="B34" s="200" t="s">
        <v>88</v>
      </c>
      <c r="C34" s="200"/>
      <c r="D34" s="200"/>
      <c r="E34" s="200"/>
      <c r="F34" s="200"/>
      <c r="G34" s="201"/>
      <c r="H34" s="201"/>
      <c r="I34" s="201"/>
      <c r="J34" s="201"/>
      <c r="K34" s="201"/>
      <c r="L34" s="201"/>
      <c r="M34" s="201"/>
      <c r="N34" s="201"/>
      <c r="O34" s="201"/>
      <c r="P34" s="201"/>
      <c r="Q34" s="201"/>
      <c r="R34" s="201"/>
      <c r="S34" s="202">
        <v>0.00015046296296296297</v>
      </c>
      <c r="T34" s="202">
        <v>0.00019675925925925926</v>
      </c>
      <c r="U34" s="202">
        <v>0.00030092592592592595</v>
      </c>
      <c r="V34" s="202">
        <v>0.00018518518518518518</v>
      </c>
      <c r="W34" s="202">
        <v>0.0001273148148148148</v>
      </c>
      <c r="X34" s="202">
        <v>0.0001273148148148148</v>
      </c>
      <c r="Y34" s="202">
        <v>0.00011574074074074073</v>
      </c>
      <c r="Z34" s="202">
        <v>0.00011574074074074073</v>
      </c>
      <c r="AA34" s="202">
        <v>0.00011574074074074073</v>
      </c>
      <c r="AB34" s="202">
        <v>0.00010416666666666667</v>
      </c>
      <c r="AC34" s="202">
        <v>8.101851851851852E-05</v>
      </c>
      <c r="AD34" s="202">
        <v>0.0001273148148148148</v>
      </c>
      <c r="AE34" s="202" t="s">
        <v>188</v>
      </c>
      <c r="AF34" s="202" t="b">
        <v>0</v>
      </c>
      <c r="AG34" s="202" t="b">
        <v>0</v>
      </c>
      <c r="AH34" s="202" t="s">
        <v>188</v>
      </c>
      <c r="AI34" s="202" t="s">
        <v>188</v>
      </c>
      <c r="AJ34" s="202" t="s">
        <v>188</v>
      </c>
      <c r="AK34" s="202" t="s">
        <v>188</v>
      </c>
      <c r="AL34" s="202" t="s">
        <v>188</v>
      </c>
      <c r="AM34" s="202" t="s">
        <v>188</v>
      </c>
      <c r="AN34" s="202" t="s">
        <v>188</v>
      </c>
      <c r="AO34" s="202" t="s">
        <v>188</v>
      </c>
      <c r="AQ34" s="203">
        <v>6.995226841678784E-05</v>
      </c>
    </row>
    <row r="35" ht="5.25" customHeight="1">
      <c r="A35" s="197"/>
    </row>
    <row r="36" spans="1:43" ht="12.75">
      <c r="A36" s="197">
        <v>5.19</v>
      </c>
      <c r="B36" s="190" t="s">
        <v>126</v>
      </c>
      <c r="C36" s="190"/>
      <c r="D36" s="190"/>
      <c r="E36" s="190"/>
      <c r="F36" s="190"/>
      <c r="G36" s="190"/>
      <c r="H36" s="190"/>
      <c r="I36" s="190"/>
      <c r="J36" s="190"/>
      <c r="K36" s="190"/>
      <c r="L36" s="190"/>
      <c r="M36" s="190"/>
      <c r="N36" s="190"/>
      <c r="O36" s="190"/>
      <c r="P36" s="190"/>
      <c r="Q36" s="190"/>
      <c r="R36" s="190"/>
      <c r="S36" s="204">
        <v>443</v>
      </c>
      <c r="T36" s="204">
        <v>505</v>
      </c>
      <c r="U36" s="204">
        <v>1059</v>
      </c>
      <c r="V36" s="204">
        <v>661</v>
      </c>
      <c r="W36" s="204">
        <v>475</v>
      </c>
      <c r="X36" s="204">
        <v>428</v>
      </c>
      <c r="Y36" s="204">
        <v>385</v>
      </c>
      <c r="Z36" s="204">
        <v>301</v>
      </c>
      <c r="AA36" s="204">
        <v>301</v>
      </c>
      <c r="AB36" s="204">
        <v>411</v>
      </c>
      <c r="AC36" s="204">
        <v>339</v>
      </c>
      <c r="AD36" s="204">
        <v>487</v>
      </c>
      <c r="AE36" s="204">
        <v>818</v>
      </c>
      <c r="AF36" s="204">
        <v>340</v>
      </c>
      <c r="AG36" s="204">
        <v>403</v>
      </c>
      <c r="AH36" s="204">
        <v>381</v>
      </c>
      <c r="AI36" s="204">
        <v>1432</v>
      </c>
      <c r="AJ36" s="204">
        <v>1295</v>
      </c>
      <c r="AK36" s="204">
        <v>733</v>
      </c>
      <c r="AL36" s="204">
        <v>571</v>
      </c>
      <c r="AM36" s="204">
        <v>291</v>
      </c>
      <c r="AN36" s="204">
        <v>148</v>
      </c>
      <c r="AO36" s="204">
        <v>174</v>
      </c>
      <c r="AQ36" s="190">
        <v>12381</v>
      </c>
    </row>
    <row r="37" spans="2:41" ht="12.75">
      <c r="B37" s="179" t="s">
        <v>111</v>
      </c>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row>
    <row r="38" spans="1:43" ht="12.75">
      <c r="A38" s="197">
        <v>5.2</v>
      </c>
      <c r="B38" s="190" t="s">
        <v>92</v>
      </c>
      <c r="C38" s="190"/>
      <c r="D38" s="190"/>
      <c r="E38" s="190"/>
      <c r="F38" s="190"/>
      <c r="G38" s="190"/>
      <c r="H38" s="190"/>
      <c r="I38" s="190"/>
      <c r="J38" s="190"/>
      <c r="K38" s="190"/>
      <c r="L38" s="190"/>
      <c r="M38" s="190"/>
      <c r="N38" s="190"/>
      <c r="O38" s="190"/>
      <c r="P38" s="190"/>
      <c r="Q38" s="190"/>
      <c r="R38" s="190"/>
      <c r="S38" s="204">
        <v>234</v>
      </c>
      <c r="T38" s="204">
        <v>292</v>
      </c>
      <c r="U38" s="204">
        <v>445</v>
      </c>
      <c r="V38" s="204">
        <v>445</v>
      </c>
      <c r="W38" s="204">
        <v>331</v>
      </c>
      <c r="X38" s="204">
        <v>326</v>
      </c>
      <c r="Y38" s="204">
        <v>317</v>
      </c>
      <c r="Z38" s="204">
        <v>244</v>
      </c>
      <c r="AA38" s="204">
        <v>234</v>
      </c>
      <c r="AB38" s="204">
        <v>332</v>
      </c>
      <c r="AC38" s="204">
        <v>246</v>
      </c>
      <c r="AD38" s="204">
        <v>336</v>
      </c>
      <c r="AE38" s="204">
        <v>557</v>
      </c>
      <c r="AF38" s="204">
        <v>306</v>
      </c>
      <c r="AG38" s="204">
        <v>357</v>
      </c>
      <c r="AH38" s="204">
        <v>323</v>
      </c>
      <c r="AI38" s="204">
        <v>992</v>
      </c>
      <c r="AJ38" s="204">
        <v>855</v>
      </c>
      <c r="AK38" s="204">
        <v>412</v>
      </c>
      <c r="AL38" s="204">
        <v>278</v>
      </c>
      <c r="AM38" s="204">
        <v>185</v>
      </c>
      <c r="AN38" s="204">
        <v>108</v>
      </c>
      <c r="AO38" s="204">
        <v>113</v>
      </c>
      <c r="AQ38" s="190">
        <v>8268</v>
      </c>
    </row>
    <row r="39" spans="19:41" ht="5.25" customHeight="1">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row>
    <row r="40" spans="1:43" ht="12.75">
      <c r="A40" s="197">
        <v>5.21</v>
      </c>
      <c r="B40" s="205" t="s">
        <v>127</v>
      </c>
      <c r="C40" s="205"/>
      <c r="D40" s="205"/>
      <c r="E40" s="205"/>
      <c r="F40" s="205"/>
      <c r="G40" s="206"/>
      <c r="H40" s="206"/>
      <c r="I40" s="206"/>
      <c r="J40" s="206"/>
      <c r="K40" s="206"/>
      <c r="L40" s="206"/>
      <c r="M40" s="206"/>
      <c r="N40" s="206"/>
      <c r="O40" s="206"/>
      <c r="P40" s="206"/>
      <c r="Q40" s="206"/>
      <c r="R40" s="206"/>
      <c r="S40" s="207">
        <v>0.006469907407407407</v>
      </c>
      <c r="T40" s="207">
        <v>0.0058564814814814825</v>
      </c>
      <c r="U40" s="207">
        <v>0.006701388888888889</v>
      </c>
      <c r="V40" s="207">
        <v>0.0059375</v>
      </c>
      <c r="W40" s="207">
        <v>0.005416666666666667</v>
      </c>
      <c r="X40" s="207">
        <v>0.004861111111111111</v>
      </c>
      <c r="Y40" s="207">
        <v>0.0043055555555555555</v>
      </c>
      <c r="Z40" s="207">
        <v>0.004097222222222223</v>
      </c>
      <c r="AA40" s="207">
        <v>0.003969907407407407</v>
      </c>
      <c r="AB40" s="207">
        <v>0.004039351851851852</v>
      </c>
      <c r="AC40" s="207">
        <v>0.004155092592592593</v>
      </c>
      <c r="AD40" s="207">
        <v>0.004571759259259259</v>
      </c>
      <c r="AE40" s="207">
        <v>0.005</v>
      </c>
      <c r="AF40" s="207">
        <v>0.00619212962962963</v>
      </c>
      <c r="AG40" s="207">
        <v>0.007291666666666666</v>
      </c>
      <c r="AH40" s="207">
        <v>0.00846064814814815</v>
      </c>
      <c r="AI40" s="207">
        <v>0.007141203703703704</v>
      </c>
      <c r="AJ40" s="207">
        <v>0.007037037037037037</v>
      </c>
      <c r="AK40" s="207">
        <v>0.007002314814814815</v>
      </c>
      <c r="AL40" s="207">
        <v>0.007222222222222223</v>
      </c>
      <c r="AM40" s="207">
        <v>0.006597222222222222</v>
      </c>
      <c r="AN40" s="207">
        <v>0.006273148148148148</v>
      </c>
      <c r="AO40" s="207">
        <v>0.006377314814814815</v>
      </c>
      <c r="AQ40" s="206">
        <v>0.005722738823267998</v>
      </c>
    </row>
    <row r="41" spans="1:41" ht="6" customHeight="1">
      <c r="A41" s="197"/>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row>
    <row r="42" spans="1:41" ht="12.75">
      <c r="A42" s="197"/>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row>
    <row r="43" spans="1:41" ht="15.75">
      <c r="A43" s="185" t="s">
        <v>133</v>
      </c>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row>
    <row r="44" spans="1:43" ht="12.75">
      <c r="A44" s="208">
        <v>6.2</v>
      </c>
      <c r="B44" s="192" t="s">
        <v>16</v>
      </c>
      <c r="C44" s="192"/>
      <c r="D44" s="192"/>
      <c r="E44" s="192"/>
      <c r="F44" s="192"/>
      <c r="G44" s="192"/>
      <c r="H44" s="192"/>
      <c r="I44" s="192"/>
      <c r="J44" s="192"/>
      <c r="K44" s="192"/>
      <c r="L44" s="192"/>
      <c r="M44" s="192"/>
      <c r="N44" s="192"/>
      <c r="O44" s="192"/>
      <c r="P44" s="192"/>
      <c r="Q44" s="192"/>
      <c r="R44" s="192"/>
      <c r="S44" s="209">
        <v>200038</v>
      </c>
      <c r="T44" s="209">
        <v>100165.566</v>
      </c>
      <c r="U44" s="209">
        <v>136703.03223</v>
      </c>
      <c r="V44" s="209">
        <v>136200.30029</v>
      </c>
      <c r="W44" s="209">
        <v>115770.31714</v>
      </c>
      <c r="X44" s="209">
        <v>117702.66699</v>
      </c>
      <c r="Y44" s="209">
        <v>115479.9502</v>
      </c>
      <c r="Z44" s="209">
        <v>97581.065674</v>
      </c>
      <c r="AA44" s="209">
        <v>95602.567505</v>
      </c>
      <c r="AB44" s="209">
        <v>96496.050781</v>
      </c>
      <c r="AC44" s="209">
        <v>107324.14941</v>
      </c>
      <c r="AD44" s="209">
        <v>1</v>
      </c>
      <c r="AE44" s="209" t="s">
        <v>188</v>
      </c>
      <c r="AF44" s="209" t="s">
        <v>188</v>
      </c>
      <c r="AG44" s="209" t="s">
        <v>188</v>
      </c>
      <c r="AH44" s="209" t="s">
        <v>188</v>
      </c>
      <c r="AI44" s="209" t="s">
        <v>188</v>
      </c>
      <c r="AJ44" s="209" t="s">
        <v>188</v>
      </c>
      <c r="AK44" s="209" t="s">
        <v>188</v>
      </c>
      <c r="AL44" s="209" t="s">
        <v>188</v>
      </c>
      <c r="AM44" s="209" t="s">
        <v>188</v>
      </c>
      <c r="AN44" s="209" t="s">
        <v>188</v>
      </c>
      <c r="AO44" s="209" t="s">
        <v>188</v>
      </c>
      <c r="AQ44" s="192">
        <v>1319064.66622</v>
      </c>
    </row>
    <row r="45" spans="1:43" ht="12.75">
      <c r="A45" s="208">
        <v>6.3</v>
      </c>
      <c r="B45" s="193" t="s">
        <v>17</v>
      </c>
      <c r="C45" s="193"/>
      <c r="D45" s="193"/>
      <c r="E45" s="193"/>
      <c r="F45" s="193"/>
      <c r="G45" s="193"/>
      <c r="H45" s="193"/>
      <c r="I45" s="193"/>
      <c r="J45" s="193"/>
      <c r="K45" s="193"/>
      <c r="L45" s="193"/>
      <c r="M45" s="193"/>
      <c r="N45" s="193"/>
      <c r="O45" s="193"/>
      <c r="P45" s="193"/>
      <c r="Q45" s="193"/>
      <c r="R45" s="193"/>
      <c r="S45" s="210" t="s">
        <v>188</v>
      </c>
      <c r="T45" s="210">
        <v>42022</v>
      </c>
      <c r="U45" s="210">
        <v>61042.166382</v>
      </c>
      <c r="V45" s="210">
        <v>62860.850098</v>
      </c>
      <c r="W45" s="210">
        <v>60839.200134</v>
      </c>
      <c r="X45" s="210">
        <v>55901.850163</v>
      </c>
      <c r="Y45" s="210">
        <v>56576.433105</v>
      </c>
      <c r="Z45" s="210">
        <v>44242.166626</v>
      </c>
      <c r="AA45" s="210">
        <v>41843.950073</v>
      </c>
      <c r="AB45" s="210">
        <v>42528.366821</v>
      </c>
      <c r="AC45" s="210">
        <v>47111.983643</v>
      </c>
      <c r="AD45" s="210">
        <v>1</v>
      </c>
      <c r="AE45" s="210" t="s">
        <v>188</v>
      </c>
      <c r="AF45" s="210" t="s">
        <v>188</v>
      </c>
      <c r="AG45" s="210" t="s">
        <v>188</v>
      </c>
      <c r="AH45" s="210" t="s">
        <v>188</v>
      </c>
      <c r="AI45" s="210" t="s">
        <v>188</v>
      </c>
      <c r="AJ45" s="210" t="s">
        <v>188</v>
      </c>
      <c r="AK45" s="210" t="s">
        <v>188</v>
      </c>
      <c r="AL45" s="210" t="s">
        <v>188</v>
      </c>
      <c r="AM45" s="210" t="s">
        <v>188</v>
      </c>
      <c r="AN45" s="210" t="s">
        <v>188</v>
      </c>
      <c r="AO45" s="210" t="s">
        <v>188</v>
      </c>
      <c r="AQ45" s="193">
        <v>514969.967045</v>
      </c>
    </row>
    <row r="46" ht="12.75">
      <c r="A46" s="208"/>
    </row>
    <row r="47" spans="1:41" ht="15.75">
      <c r="A47" s="185" t="s">
        <v>134</v>
      </c>
      <c r="W47" s="294" t="s">
        <v>259</v>
      </c>
      <c r="AD47" s="294" t="s">
        <v>262</v>
      </c>
      <c r="AH47" s="294" t="s">
        <v>261</v>
      </c>
      <c r="AO47" s="294" t="s">
        <v>260</v>
      </c>
    </row>
    <row r="48" spans="1:43" ht="12.75">
      <c r="A48" s="208">
        <v>7.2</v>
      </c>
      <c r="B48" s="190" t="s">
        <v>135</v>
      </c>
      <c r="Q48" s="190"/>
      <c r="R48" s="211"/>
      <c r="W48" s="190">
        <v>222</v>
      </c>
      <c r="AD48" s="190">
        <v>338</v>
      </c>
      <c r="AH48" s="190">
        <v>140</v>
      </c>
      <c r="AO48" s="190">
        <v>383</v>
      </c>
      <c r="AQ48" s="190">
        <v>1083</v>
      </c>
    </row>
    <row r="49" spans="1:2" ht="12.75">
      <c r="A49" s="208"/>
      <c r="B49" s="179" t="s">
        <v>111</v>
      </c>
    </row>
    <row r="50" spans="1:43" ht="12.75">
      <c r="A50" s="208">
        <v>7.3</v>
      </c>
      <c r="B50" s="192" t="s">
        <v>136</v>
      </c>
      <c r="Q50" s="192"/>
      <c r="R50" s="211"/>
      <c r="W50" s="192">
        <v>176</v>
      </c>
      <c r="AD50" s="192">
        <v>272</v>
      </c>
      <c r="AH50" s="192">
        <v>112</v>
      </c>
      <c r="AO50" s="192">
        <v>265</v>
      </c>
      <c r="AQ50" s="192">
        <v>825</v>
      </c>
    </row>
    <row r="51" spans="1:43" ht="12.75">
      <c r="A51" s="208">
        <v>7.4</v>
      </c>
      <c r="B51" s="198" t="s">
        <v>137</v>
      </c>
      <c r="Q51" s="198"/>
      <c r="R51" s="211"/>
      <c r="W51" s="198">
        <v>28</v>
      </c>
      <c r="AD51" s="198">
        <v>41</v>
      </c>
      <c r="AH51" s="198">
        <v>20</v>
      </c>
      <c r="AO51" s="198">
        <v>56</v>
      </c>
      <c r="AQ51" s="198">
        <v>145</v>
      </c>
    </row>
    <row r="52" spans="1:43" ht="12.75">
      <c r="A52" s="208">
        <v>7.5</v>
      </c>
      <c r="B52" s="198" t="s">
        <v>138</v>
      </c>
      <c r="Q52" s="198"/>
      <c r="R52" s="211"/>
      <c r="W52" s="198">
        <v>12</v>
      </c>
      <c r="AD52" s="198">
        <v>6</v>
      </c>
      <c r="AH52" s="198">
        <v>6</v>
      </c>
      <c r="AO52" s="198">
        <v>14</v>
      </c>
      <c r="AQ52" s="198">
        <v>38</v>
      </c>
    </row>
    <row r="53" spans="1:43" ht="12.75">
      <c r="A53" s="208">
        <v>7.6</v>
      </c>
      <c r="B53" s="198" t="s">
        <v>139</v>
      </c>
      <c r="Q53" s="198"/>
      <c r="R53" s="211"/>
      <c r="W53" s="198">
        <v>6</v>
      </c>
      <c r="AD53" s="198">
        <v>14</v>
      </c>
      <c r="AH53" s="198">
        <v>2</v>
      </c>
      <c r="AO53" s="198">
        <v>42</v>
      </c>
      <c r="AQ53" s="198">
        <v>64</v>
      </c>
    </row>
    <row r="54" spans="1:43" ht="12.75">
      <c r="A54" s="208">
        <v>7.7</v>
      </c>
      <c r="B54" s="193" t="s">
        <v>90</v>
      </c>
      <c r="Q54" s="193"/>
      <c r="R54" s="211"/>
      <c r="W54" s="193">
        <v>0</v>
      </c>
      <c r="AD54" s="193">
        <v>5</v>
      </c>
      <c r="AH54" s="193">
        <v>0</v>
      </c>
      <c r="AO54" s="193">
        <v>6</v>
      </c>
      <c r="AQ54" s="193">
        <v>11</v>
      </c>
    </row>
    <row r="55" ht="12.75">
      <c r="A55" s="208"/>
    </row>
    <row r="56" spans="1:43" ht="12.75">
      <c r="A56" s="208">
        <v>7.8</v>
      </c>
      <c r="B56" s="192" t="s">
        <v>140</v>
      </c>
      <c r="Q56" s="192"/>
      <c r="R56" s="211"/>
      <c r="W56" s="192">
        <v>191</v>
      </c>
      <c r="AD56" s="192">
        <v>300</v>
      </c>
      <c r="AH56" s="192">
        <v>128</v>
      </c>
      <c r="AO56" s="192">
        <v>316</v>
      </c>
      <c r="AQ56" s="192">
        <v>935</v>
      </c>
    </row>
    <row r="57" spans="1:43" ht="12.75">
      <c r="A57" s="208">
        <v>7.9</v>
      </c>
      <c r="B57" s="198" t="s">
        <v>141</v>
      </c>
      <c r="Q57" s="198"/>
      <c r="R57" s="211"/>
      <c r="W57" s="198">
        <v>20</v>
      </c>
      <c r="AD57" s="198">
        <v>26</v>
      </c>
      <c r="AH57" s="198">
        <v>8</v>
      </c>
      <c r="AO57" s="198">
        <v>34</v>
      </c>
      <c r="AQ57" s="198">
        <v>88</v>
      </c>
    </row>
    <row r="58" spans="1:43" ht="12.75">
      <c r="A58" s="197">
        <v>7.1</v>
      </c>
      <c r="B58" s="198" t="s">
        <v>142</v>
      </c>
      <c r="Q58" s="198"/>
      <c r="R58" s="211"/>
      <c r="W58" s="198">
        <v>1</v>
      </c>
      <c r="AD58" s="198">
        <v>4</v>
      </c>
      <c r="AH58" s="198">
        <v>1</v>
      </c>
      <c r="AO58" s="198">
        <v>22</v>
      </c>
      <c r="AQ58" s="198">
        <v>28</v>
      </c>
    </row>
    <row r="59" spans="1:43" ht="12.75">
      <c r="A59" s="197">
        <v>7.11</v>
      </c>
      <c r="B59" s="193" t="s">
        <v>148</v>
      </c>
      <c r="Q59" s="193"/>
      <c r="R59" s="211"/>
      <c r="W59" s="193">
        <v>10</v>
      </c>
      <c r="AD59" s="193">
        <v>8</v>
      </c>
      <c r="AH59" s="193">
        <v>3</v>
      </c>
      <c r="AO59" s="193">
        <v>11</v>
      </c>
      <c r="AQ59" s="193">
        <v>32</v>
      </c>
    </row>
    <row r="60" ht="12.75">
      <c r="A60" s="208"/>
    </row>
    <row r="61" spans="1:43" ht="12.75">
      <c r="A61" s="197">
        <v>7.12</v>
      </c>
      <c r="B61" s="192" t="s">
        <v>143</v>
      </c>
      <c r="Q61" s="192"/>
      <c r="R61" s="211"/>
      <c r="W61" s="192">
        <v>59</v>
      </c>
      <c r="AD61" s="192">
        <v>110</v>
      </c>
      <c r="AH61" s="192">
        <v>37</v>
      </c>
      <c r="AO61" s="192">
        <v>122</v>
      </c>
      <c r="AQ61" s="192">
        <v>328</v>
      </c>
    </row>
    <row r="62" spans="1:43" ht="12.75">
      <c r="A62" s="197">
        <v>7.13</v>
      </c>
      <c r="B62" s="198" t="s">
        <v>144</v>
      </c>
      <c r="Q62" s="198"/>
      <c r="R62" s="211"/>
      <c r="W62" s="198">
        <v>125</v>
      </c>
      <c r="AD62" s="198">
        <v>170</v>
      </c>
      <c r="AH62" s="198">
        <v>77</v>
      </c>
      <c r="AO62" s="198">
        <v>188</v>
      </c>
      <c r="AQ62" s="198">
        <v>560</v>
      </c>
    </row>
    <row r="63" spans="1:43" ht="12.75">
      <c r="A63" s="197">
        <v>7.14</v>
      </c>
      <c r="B63" s="198" t="s">
        <v>145</v>
      </c>
      <c r="Q63" s="198"/>
      <c r="R63" s="211"/>
      <c r="W63" s="198">
        <v>30</v>
      </c>
      <c r="AD63" s="198">
        <v>41</v>
      </c>
      <c r="AH63" s="198">
        <v>15</v>
      </c>
      <c r="AO63" s="198">
        <v>49</v>
      </c>
      <c r="AQ63" s="198">
        <v>135</v>
      </c>
    </row>
    <row r="64" spans="1:43" ht="12.75">
      <c r="A64" s="197">
        <v>7.15</v>
      </c>
      <c r="B64" s="198" t="s">
        <v>146</v>
      </c>
      <c r="Q64" s="198"/>
      <c r="R64" s="211"/>
      <c r="W64" s="198">
        <v>7</v>
      </c>
      <c r="AD64" s="198">
        <v>12</v>
      </c>
      <c r="AH64" s="198">
        <v>8</v>
      </c>
      <c r="AO64" s="198">
        <v>16</v>
      </c>
      <c r="AQ64" s="198">
        <v>43</v>
      </c>
    </row>
    <row r="65" spans="1:43" ht="12.75">
      <c r="A65" s="197">
        <v>7.16</v>
      </c>
      <c r="B65" s="193" t="s">
        <v>147</v>
      </c>
      <c r="Q65" s="193"/>
      <c r="R65" s="211"/>
      <c r="W65" s="193">
        <v>1</v>
      </c>
      <c r="AD65" s="193">
        <v>5</v>
      </c>
      <c r="AH65" s="193">
        <v>3</v>
      </c>
      <c r="AO65" s="193">
        <v>8</v>
      </c>
      <c r="AQ65" s="193">
        <v>17</v>
      </c>
    </row>
    <row r="66" ht="12.75">
      <c r="A66" s="208"/>
    </row>
    <row r="67" spans="1:43" ht="12.75">
      <c r="A67" s="197">
        <v>7.17</v>
      </c>
      <c r="B67" s="190" t="s">
        <v>149</v>
      </c>
      <c r="Q67" s="190"/>
      <c r="R67" s="211"/>
      <c r="W67" s="190">
        <v>4</v>
      </c>
      <c r="AD67" s="190">
        <v>23</v>
      </c>
      <c r="AH67" s="190">
        <v>15</v>
      </c>
      <c r="AO67" s="190">
        <v>33</v>
      </c>
      <c r="AQ67" s="190">
        <v>75</v>
      </c>
    </row>
    <row r="68" spans="1:2" ht="12.75">
      <c r="A68" s="197"/>
      <c r="B68" s="179" t="s">
        <v>111</v>
      </c>
    </row>
    <row r="69" spans="1:43" ht="12.75">
      <c r="A69" s="197">
        <v>7.18</v>
      </c>
      <c r="B69" s="192" t="s">
        <v>150</v>
      </c>
      <c r="Q69" s="192"/>
      <c r="R69" s="211"/>
      <c r="W69" s="192">
        <v>0</v>
      </c>
      <c r="AD69" s="192">
        <v>3</v>
      </c>
      <c r="AH69" s="192">
        <v>2</v>
      </c>
      <c r="AO69" s="192">
        <v>5</v>
      </c>
      <c r="AQ69" s="192">
        <v>10</v>
      </c>
    </row>
    <row r="70" spans="1:43" ht="12.75">
      <c r="A70" s="197">
        <v>7.1899999999999995</v>
      </c>
      <c r="B70" s="198" t="s">
        <v>151</v>
      </c>
      <c r="Q70" s="198"/>
      <c r="R70" s="211"/>
      <c r="W70" s="198">
        <v>0</v>
      </c>
      <c r="AD70" s="198">
        <v>2</v>
      </c>
      <c r="AH70" s="198">
        <v>4</v>
      </c>
      <c r="AO70" s="198">
        <v>6</v>
      </c>
      <c r="AQ70" s="198">
        <v>12</v>
      </c>
    </row>
    <row r="71" spans="1:43" ht="12.75">
      <c r="A71" s="197">
        <v>7.199999999999999</v>
      </c>
      <c r="B71" s="198" t="s">
        <v>152</v>
      </c>
      <c r="Q71" s="198"/>
      <c r="R71" s="211"/>
      <c r="W71" s="198">
        <v>4</v>
      </c>
      <c r="AD71" s="198">
        <v>0</v>
      </c>
      <c r="AH71" s="198">
        <v>3</v>
      </c>
      <c r="AO71" s="198">
        <v>7</v>
      </c>
      <c r="AQ71" s="198">
        <v>14</v>
      </c>
    </row>
    <row r="72" spans="1:43" ht="12.75">
      <c r="A72" s="197">
        <v>7.209999999999999</v>
      </c>
      <c r="B72" s="193" t="s">
        <v>153</v>
      </c>
      <c r="Q72" s="193"/>
      <c r="R72" s="211"/>
      <c r="W72" s="193">
        <v>0</v>
      </c>
      <c r="AD72" s="193">
        <v>0</v>
      </c>
      <c r="AH72" s="193">
        <v>1</v>
      </c>
      <c r="AO72" s="193">
        <v>0</v>
      </c>
      <c r="AQ72" s="193">
        <v>1</v>
      </c>
    </row>
    <row r="73" ht="12.75">
      <c r="A73" s="208"/>
    </row>
    <row r="74" spans="1:43" ht="12.75">
      <c r="A74" s="197">
        <v>7.219999999999999</v>
      </c>
      <c r="B74" s="190" t="s">
        <v>154</v>
      </c>
      <c r="Q74" s="190"/>
      <c r="R74" s="211"/>
      <c r="W74" s="190">
        <v>20</v>
      </c>
      <c r="AD74" s="190">
        <v>49</v>
      </c>
      <c r="AH74" s="190">
        <v>15</v>
      </c>
      <c r="AO74" s="190">
        <v>69</v>
      </c>
      <c r="AQ74" s="190">
        <v>153</v>
      </c>
    </row>
    <row r="75" spans="1:2" ht="12.75">
      <c r="A75" s="197"/>
      <c r="B75" s="179" t="s">
        <v>111</v>
      </c>
    </row>
    <row r="76" spans="1:43" ht="12.75">
      <c r="A76" s="197">
        <v>7.229999999999999</v>
      </c>
      <c r="B76" s="192" t="s">
        <v>150</v>
      </c>
      <c r="Q76" s="192"/>
      <c r="R76" s="211"/>
      <c r="W76" s="192">
        <v>0</v>
      </c>
      <c r="AD76" s="192">
        <v>3</v>
      </c>
      <c r="AH76" s="192">
        <v>1</v>
      </c>
      <c r="AO76" s="192">
        <v>2</v>
      </c>
      <c r="AQ76" s="192">
        <v>6</v>
      </c>
    </row>
    <row r="77" spans="1:43" ht="12.75">
      <c r="A77" s="197">
        <v>7.239999999999998</v>
      </c>
      <c r="B77" s="198" t="s">
        <v>151</v>
      </c>
      <c r="Q77" s="198"/>
      <c r="R77" s="211"/>
      <c r="W77" s="198">
        <v>3</v>
      </c>
      <c r="AD77" s="198">
        <v>7</v>
      </c>
      <c r="AH77" s="198">
        <v>1</v>
      </c>
      <c r="AO77" s="198">
        <v>9</v>
      </c>
      <c r="AQ77" s="198">
        <v>20</v>
      </c>
    </row>
    <row r="78" spans="1:43" ht="12.75">
      <c r="A78" s="197">
        <v>7.249999999999998</v>
      </c>
      <c r="B78" s="198" t="s">
        <v>152</v>
      </c>
      <c r="Q78" s="198"/>
      <c r="R78" s="211"/>
      <c r="W78" s="198">
        <v>16</v>
      </c>
      <c r="AD78" s="198">
        <v>3</v>
      </c>
      <c r="AH78" s="198">
        <v>7</v>
      </c>
      <c r="AO78" s="198">
        <v>19</v>
      </c>
      <c r="AQ78" s="198">
        <v>45</v>
      </c>
    </row>
    <row r="79" spans="1:43" ht="12.75">
      <c r="A79" s="197">
        <v>7.259999999999998</v>
      </c>
      <c r="B79" s="193" t="s">
        <v>153</v>
      </c>
      <c r="Q79" s="193"/>
      <c r="R79" s="211"/>
      <c r="W79" s="193">
        <v>1</v>
      </c>
      <c r="AD79" s="193">
        <v>2</v>
      </c>
      <c r="AH79" s="193">
        <v>1</v>
      </c>
      <c r="AO79" s="193">
        <v>1</v>
      </c>
      <c r="AQ79" s="193">
        <v>5</v>
      </c>
    </row>
    <row r="80" ht="12.75">
      <c r="A80" s="208"/>
    </row>
    <row r="81" spans="1:43" ht="12.75">
      <c r="A81" s="197">
        <v>7.269999999999998</v>
      </c>
      <c r="B81" s="190" t="s">
        <v>155</v>
      </c>
      <c r="Q81" s="190"/>
      <c r="R81" s="211"/>
      <c r="W81" s="190">
        <v>110</v>
      </c>
      <c r="AD81" s="190">
        <v>254</v>
      </c>
      <c r="AH81" s="190">
        <v>98</v>
      </c>
      <c r="AO81" s="190">
        <v>219</v>
      </c>
      <c r="AQ81" s="190">
        <v>681</v>
      </c>
    </row>
    <row r="82" spans="1:2" ht="12.75">
      <c r="A82" s="197"/>
      <c r="B82" s="179" t="s">
        <v>111</v>
      </c>
    </row>
    <row r="83" spans="1:43" ht="12.75">
      <c r="A83" s="197">
        <v>7.279999999999998</v>
      </c>
      <c r="B83" s="192" t="s">
        <v>150</v>
      </c>
      <c r="Q83" s="192"/>
      <c r="R83" s="211"/>
      <c r="W83" s="192">
        <v>3</v>
      </c>
      <c r="AD83" s="192">
        <v>1</v>
      </c>
      <c r="AH83" s="192">
        <v>1</v>
      </c>
      <c r="AO83" s="192">
        <v>6</v>
      </c>
      <c r="AQ83" s="192">
        <v>11</v>
      </c>
    </row>
    <row r="84" spans="1:43" ht="12.75">
      <c r="A84" s="197">
        <v>7.289999999999997</v>
      </c>
      <c r="B84" s="198" t="s">
        <v>151</v>
      </c>
      <c r="Q84" s="198"/>
      <c r="R84" s="211"/>
      <c r="W84" s="198">
        <v>6</v>
      </c>
      <c r="AD84" s="198">
        <v>10</v>
      </c>
      <c r="AH84" s="198">
        <v>0</v>
      </c>
      <c r="AO84" s="198">
        <v>14</v>
      </c>
      <c r="AQ84" s="198">
        <v>30</v>
      </c>
    </row>
    <row r="85" spans="1:43" ht="12.75">
      <c r="A85" s="197">
        <v>7.299999999999997</v>
      </c>
      <c r="B85" s="198" t="s">
        <v>152</v>
      </c>
      <c r="Q85" s="198"/>
      <c r="R85" s="211"/>
      <c r="W85" s="198">
        <v>95</v>
      </c>
      <c r="AD85" s="198">
        <v>211</v>
      </c>
      <c r="AH85" s="198">
        <v>45</v>
      </c>
      <c r="AO85" s="198">
        <v>90</v>
      </c>
      <c r="AQ85" s="198">
        <v>441</v>
      </c>
    </row>
    <row r="86" spans="1:43" ht="12.75">
      <c r="A86" s="197">
        <v>7.309999999999997</v>
      </c>
      <c r="B86" s="193" t="s">
        <v>153</v>
      </c>
      <c r="Q86" s="193"/>
      <c r="R86" s="211"/>
      <c r="W86" s="193">
        <v>6</v>
      </c>
      <c r="AD86" s="193">
        <v>7</v>
      </c>
      <c r="AH86" s="193">
        <v>0</v>
      </c>
      <c r="AO86" s="193">
        <v>6</v>
      </c>
      <c r="AQ86" s="193">
        <v>19</v>
      </c>
    </row>
    <row r="87" ht="12.75">
      <c r="A87" s="208"/>
    </row>
    <row r="88" spans="1:43" ht="12.75">
      <c r="A88" s="197">
        <v>7.319999999999997</v>
      </c>
      <c r="B88" s="190" t="s">
        <v>156</v>
      </c>
      <c r="Q88" s="190"/>
      <c r="R88" s="211"/>
      <c r="W88" s="190">
        <v>2</v>
      </c>
      <c r="AD88" s="190">
        <v>10</v>
      </c>
      <c r="AH88" s="190">
        <v>1</v>
      </c>
      <c r="AO88" s="190">
        <v>8</v>
      </c>
      <c r="AQ88" s="190">
        <v>21</v>
      </c>
    </row>
    <row r="89" spans="1:2" ht="12.75">
      <c r="A89" s="197"/>
      <c r="B89" s="179" t="s">
        <v>111</v>
      </c>
    </row>
    <row r="90" spans="1:43" ht="12.75">
      <c r="A90" s="197">
        <v>7.3299999999999965</v>
      </c>
      <c r="B90" s="192" t="s">
        <v>150</v>
      </c>
      <c r="Q90" s="192"/>
      <c r="R90" s="211"/>
      <c r="W90" s="192">
        <v>0</v>
      </c>
      <c r="AD90" s="192">
        <v>1</v>
      </c>
      <c r="AH90" s="192">
        <v>0</v>
      </c>
      <c r="AO90" s="192">
        <v>0</v>
      </c>
      <c r="AQ90" s="192">
        <v>1</v>
      </c>
    </row>
    <row r="91" spans="1:43" ht="12.75">
      <c r="A91" s="197">
        <v>7.339999999999996</v>
      </c>
      <c r="B91" s="198" t="s">
        <v>151</v>
      </c>
      <c r="Q91" s="198"/>
      <c r="R91" s="211"/>
      <c r="W91" s="198">
        <v>0</v>
      </c>
      <c r="AD91" s="198">
        <v>0</v>
      </c>
      <c r="AH91" s="198">
        <v>0</v>
      </c>
      <c r="AO91" s="198">
        <v>1</v>
      </c>
      <c r="AQ91" s="198">
        <v>1</v>
      </c>
    </row>
    <row r="92" spans="1:43" ht="12.75">
      <c r="A92" s="197">
        <v>7.349999999999996</v>
      </c>
      <c r="B92" s="198" t="s">
        <v>152</v>
      </c>
      <c r="Q92" s="198"/>
      <c r="R92" s="211"/>
      <c r="W92" s="198">
        <v>1</v>
      </c>
      <c r="AD92" s="198">
        <v>8</v>
      </c>
      <c r="AH92" s="198">
        <v>0</v>
      </c>
      <c r="AO92" s="198">
        <v>6</v>
      </c>
      <c r="AQ92" s="198">
        <v>15</v>
      </c>
    </row>
    <row r="93" spans="1:43" ht="12.75">
      <c r="A93" s="197">
        <v>7.359999999999996</v>
      </c>
      <c r="B93" s="193" t="s">
        <v>153</v>
      </c>
      <c r="Q93" s="193"/>
      <c r="R93" s="211"/>
      <c r="W93" s="193">
        <v>1</v>
      </c>
      <c r="AD93" s="193">
        <v>1</v>
      </c>
      <c r="AH93" s="193">
        <v>0</v>
      </c>
      <c r="AO93" s="193">
        <v>2</v>
      </c>
      <c r="AQ93" s="193">
        <v>4</v>
      </c>
    </row>
    <row r="94" ht="12.75">
      <c r="A94" s="208"/>
    </row>
    <row r="95" spans="1:43" ht="12.75">
      <c r="A95" s="197">
        <v>7.369999999999996</v>
      </c>
      <c r="B95" s="190" t="s">
        <v>157</v>
      </c>
      <c r="Q95" s="190"/>
      <c r="R95" s="211"/>
      <c r="W95" s="190">
        <v>8</v>
      </c>
      <c r="AD95" s="190">
        <v>10</v>
      </c>
      <c r="AH95" s="190">
        <v>7</v>
      </c>
      <c r="AO95" s="190">
        <v>17</v>
      </c>
      <c r="AQ95" s="190">
        <v>42</v>
      </c>
    </row>
    <row r="96" spans="1:2" ht="12.75">
      <c r="A96" s="197"/>
      <c r="B96" s="179" t="s">
        <v>111</v>
      </c>
    </row>
    <row r="97" spans="1:43" ht="12.75">
      <c r="A97" s="197">
        <v>7.3799999999999955</v>
      </c>
      <c r="B97" s="192" t="s">
        <v>150</v>
      </c>
      <c r="Q97" s="192"/>
      <c r="R97" s="211"/>
      <c r="W97" s="192">
        <v>0</v>
      </c>
      <c r="AD97" s="192">
        <v>0</v>
      </c>
      <c r="AH97" s="192">
        <v>1</v>
      </c>
      <c r="AO97" s="192">
        <v>0</v>
      </c>
      <c r="AQ97" s="192">
        <v>1</v>
      </c>
    </row>
    <row r="98" spans="1:43" ht="12.75">
      <c r="A98" s="197">
        <v>7.389999999999995</v>
      </c>
      <c r="B98" s="198" t="s">
        <v>151</v>
      </c>
      <c r="Q98" s="198"/>
      <c r="R98" s="211"/>
      <c r="W98" s="198">
        <v>0</v>
      </c>
      <c r="AD98" s="198">
        <v>0</v>
      </c>
      <c r="AH98" s="198">
        <v>0</v>
      </c>
      <c r="AO98" s="198">
        <v>0</v>
      </c>
      <c r="AQ98" s="198">
        <v>0</v>
      </c>
    </row>
    <row r="99" spans="1:43" ht="12.75">
      <c r="A99" s="197">
        <v>7.399999999999995</v>
      </c>
      <c r="B99" s="198" t="s">
        <v>152</v>
      </c>
      <c r="Q99" s="198"/>
      <c r="R99" s="211"/>
      <c r="W99" s="198">
        <v>8</v>
      </c>
      <c r="AD99" s="198">
        <v>10</v>
      </c>
      <c r="AH99" s="198">
        <v>4</v>
      </c>
      <c r="AO99" s="198">
        <v>6</v>
      </c>
      <c r="AQ99" s="198">
        <v>28</v>
      </c>
    </row>
    <row r="100" spans="1:43" ht="12.75">
      <c r="A100" s="197">
        <v>7.409999999999995</v>
      </c>
      <c r="B100" s="193" t="s">
        <v>153</v>
      </c>
      <c r="Q100" s="193"/>
      <c r="R100" s="211"/>
      <c r="W100" s="193">
        <v>0</v>
      </c>
      <c r="AD100" s="193">
        <v>0</v>
      </c>
      <c r="AH100" s="193">
        <v>0</v>
      </c>
      <c r="AO100" s="193">
        <v>0</v>
      </c>
      <c r="AQ100" s="193">
        <v>0</v>
      </c>
    </row>
    <row r="102" ht="15.75">
      <c r="A102" s="185" t="s">
        <v>105</v>
      </c>
    </row>
    <row r="103" ht="12.75">
      <c r="A103" s="212" t="s">
        <v>167</v>
      </c>
    </row>
    <row r="104" spans="1:43" ht="12.75">
      <c r="A104" s="197">
        <v>5.23</v>
      </c>
      <c r="B104" s="192" t="s">
        <v>129</v>
      </c>
      <c r="C104" s="192"/>
      <c r="D104" s="192"/>
      <c r="E104" s="192"/>
      <c r="F104" s="192"/>
      <c r="G104" s="192"/>
      <c r="H104" s="192"/>
      <c r="I104" s="192"/>
      <c r="J104" s="192"/>
      <c r="K104" s="192"/>
      <c r="L104" s="192"/>
      <c r="M104" s="192"/>
      <c r="N104" s="192"/>
      <c r="O104" s="192"/>
      <c r="P104" s="192"/>
      <c r="Q104" s="192"/>
      <c r="R104" s="192"/>
      <c r="S104" s="192">
        <v>1088</v>
      </c>
      <c r="T104" s="192">
        <v>1228</v>
      </c>
      <c r="U104" s="192">
        <v>2005</v>
      </c>
      <c r="V104" s="192">
        <v>1989</v>
      </c>
      <c r="W104" s="192">
        <v>1818</v>
      </c>
      <c r="X104" s="192">
        <v>1948</v>
      </c>
      <c r="Y104" s="192">
        <v>2075</v>
      </c>
      <c r="Z104" s="192">
        <v>1872</v>
      </c>
      <c r="AA104" s="192">
        <v>1863</v>
      </c>
      <c r="AB104" s="192">
        <v>1774</v>
      </c>
      <c r="AC104" s="192">
        <v>1928</v>
      </c>
      <c r="AD104" s="192">
        <v>2170</v>
      </c>
      <c r="AE104" s="192">
        <v>2721</v>
      </c>
      <c r="AF104" s="192">
        <v>2425</v>
      </c>
      <c r="AG104" s="192">
        <v>2009</v>
      </c>
      <c r="AH104" s="192">
        <v>1406</v>
      </c>
      <c r="AI104" s="192">
        <v>2144</v>
      </c>
      <c r="AJ104" s="192">
        <v>2094</v>
      </c>
      <c r="AK104" s="192">
        <v>1745</v>
      </c>
      <c r="AL104" s="192">
        <v>1419</v>
      </c>
      <c r="AM104" s="192">
        <v>1322</v>
      </c>
      <c r="AN104" s="192">
        <v>1313</v>
      </c>
      <c r="AO104" s="192">
        <v>1358</v>
      </c>
      <c r="AQ104" s="192">
        <v>41714</v>
      </c>
    </row>
    <row r="105" spans="1:43" ht="12.75">
      <c r="A105" s="197">
        <v>5.24</v>
      </c>
      <c r="B105" s="198" t="s">
        <v>130</v>
      </c>
      <c r="C105" s="198"/>
      <c r="D105" s="198"/>
      <c r="E105" s="198"/>
      <c r="F105" s="198"/>
      <c r="G105" s="198"/>
      <c r="H105" s="198"/>
      <c r="I105" s="198"/>
      <c r="J105" s="198"/>
      <c r="K105" s="198"/>
      <c r="L105" s="198"/>
      <c r="M105" s="198"/>
      <c r="N105" s="198"/>
      <c r="O105" s="198"/>
      <c r="P105" s="198"/>
      <c r="Q105" s="198"/>
      <c r="R105" s="198"/>
      <c r="S105" s="198">
        <v>594</v>
      </c>
      <c r="T105" s="198">
        <v>766</v>
      </c>
      <c r="U105" s="198">
        <v>1252</v>
      </c>
      <c r="V105" s="198">
        <v>1436</v>
      </c>
      <c r="W105" s="198">
        <v>1227</v>
      </c>
      <c r="X105" s="198">
        <v>1380</v>
      </c>
      <c r="Y105" s="198">
        <v>1258</v>
      </c>
      <c r="Z105" s="198">
        <v>1205</v>
      </c>
      <c r="AA105" s="198">
        <v>1193</v>
      </c>
      <c r="AB105" s="198">
        <v>1085</v>
      </c>
      <c r="AC105" s="198">
        <v>1109</v>
      </c>
      <c r="AD105" s="198">
        <v>1326</v>
      </c>
      <c r="AE105" s="198">
        <v>1537</v>
      </c>
      <c r="AF105" s="198">
        <v>1394</v>
      </c>
      <c r="AG105" s="198">
        <v>1251</v>
      </c>
      <c r="AH105" s="198">
        <v>852</v>
      </c>
      <c r="AI105" s="198">
        <v>1535</v>
      </c>
      <c r="AJ105" s="198">
        <v>1703</v>
      </c>
      <c r="AK105" s="198">
        <v>1622</v>
      </c>
      <c r="AL105" s="198">
        <v>1350</v>
      </c>
      <c r="AM105" s="198">
        <v>1201</v>
      </c>
      <c r="AN105" s="198">
        <v>953</v>
      </c>
      <c r="AO105" s="198">
        <v>903</v>
      </c>
      <c r="AQ105" s="198">
        <v>28132</v>
      </c>
    </row>
    <row r="106" spans="1:43" ht="12.75">
      <c r="A106" s="197">
        <v>5.25</v>
      </c>
      <c r="B106" s="213" t="s">
        <v>24</v>
      </c>
      <c r="C106" s="198"/>
      <c r="D106" s="198"/>
      <c r="E106" s="198"/>
      <c r="F106" s="198"/>
      <c r="G106" s="198"/>
      <c r="H106" s="198"/>
      <c r="I106" s="198"/>
      <c r="J106" s="198"/>
      <c r="K106" s="198"/>
      <c r="L106" s="198"/>
      <c r="M106" s="198"/>
      <c r="N106" s="198"/>
      <c r="O106" s="198"/>
      <c r="P106" s="198"/>
      <c r="Q106" s="198"/>
      <c r="R106" s="198"/>
      <c r="S106" s="198">
        <v>8763</v>
      </c>
      <c r="T106" s="198">
        <v>8074</v>
      </c>
      <c r="U106" s="198">
        <v>10322</v>
      </c>
      <c r="V106" s="198">
        <v>11232</v>
      </c>
      <c r="W106" s="198">
        <v>10919</v>
      </c>
      <c r="X106" s="198">
        <v>10384</v>
      </c>
      <c r="Y106" s="198">
        <v>11250</v>
      </c>
      <c r="Z106" s="198">
        <v>9602</v>
      </c>
      <c r="AA106" s="198">
        <v>9324</v>
      </c>
      <c r="AB106" s="198">
        <v>8792</v>
      </c>
      <c r="AC106" s="198">
        <v>9103</v>
      </c>
      <c r="AD106" s="198">
        <v>10656</v>
      </c>
      <c r="AE106" s="198">
        <v>15318</v>
      </c>
      <c r="AF106" s="198">
        <v>12460</v>
      </c>
      <c r="AG106" s="198">
        <v>11315</v>
      </c>
      <c r="AH106" s="198">
        <v>8093</v>
      </c>
      <c r="AI106" s="198">
        <v>11867</v>
      </c>
      <c r="AJ106" s="198">
        <v>12260</v>
      </c>
      <c r="AK106" s="198">
        <v>10581</v>
      </c>
      <c r="AL106" s="198">
        <v>8612</v>
      </c>
      <c r="AM106" s="198">
        <v>7353</v>
      </c>
      <c r="AN106" s="198">
        <v>6250</v>
      </c>
      <c r="AO106" s="198">
        <v>5791</v>
      </c>
      <c r="AQ106" s="198">
        <v>228321</v>
      </c>
    </row>
    <row r="107" spans="1:43" ht="12.75">
      <c r="A107" s="214" t="s">
        <v>10</v>
      </c>
      <c r="B107" s="215" t="s">
        <v>39</v>
      </c>
      <c r="C107" s="198"/>
      <c r="D107" s="198"/>
      <c r="E107" s="198"/>
      <c r="F107" s="198"/>
      <c r="G107" s="198"/>
      <c r="H107" s="198"/>
      <c r="I107" s="198"/>
      <c r="J107" s="198"/>
      <c r="K107" s="198"/>
      <c r="L107" s="198"/>
      <c r="M107" s="198"/>
      <c r="N107" s="198"/>
      <c r="O107" s="198"/>
      <c r="P107" s="198"/>
      <c r="Q107" s="198"/>
      <c r="R107" s="198"/>
      <c r="S107" s="216">
        <v>6624</v>
      </c>
      <c r="T107" s="216">
        <v>6007</v>
      </c>
      <c r="U107" s="216">
        <v>7734</v>
      </c>
      <c r="V107" s="216">
        <v>8438</v>
      </c>
      <c r="W107" s="216">
        <v>8236</v>
      </c>
      <c r="X107" s="216">
        <v>7796</v>
      </c>
      <c r="Y107" s="216">
        <v>8353</v>
      </c>
      <c r="Z107" s="216">
        <v>7242</v>
      </c>
      <c r="AA107" s="216">
        <v>7069</v>
      </c>
      <c r="AB107" s="216">
        <v>6656</v>
      </c>
      <c r="AC107" s="216">
        <v>6856</v>
      </c>
      <c r="AD107" s="216">
        <v>8097</v>
      </c>
      <c r="AE107" s="216">
        <v>11882</v>
      </c>
      <c r="AF107" s="216">
        <v>9602</v>
      </c>
      <c r="AG107" s="216">
        <v>8790</v>
      </c>
      <c r="AH107" s="216">
        <v>6257</v>
      </c>
      <c r="AI107" s="216">
        <v>8563</v>
      </c>
      <c r="AJ107" s="216">
        <v>8641</v>
      </c>
      <c r="AK107" s="216">
        <v>7401</v>
      </c>
      <c r="AL107" s="216">
        <v>5981</v>
      </c>
      <c r="AM107" s="216">
        <v>4951</v>
      </c>
      <c r="AN107" s="216">
        <v>4126</v>
      </c>
      <c r="AO107" s="216">
        <v>3893</v>
      </c>
      <c r="AQ107" s="216">
        <v>169195</v>
      </c>
    </row>
    <row r="108" spans="1:43" ht="12.75">
      <c r="A108" s="214" t="s">
        <v>11</v>
      </c>
      <c r="B108" s="215" t="s">
        <v>40</v>
      </c>
      <c r="C108" s="198"/>
      <c r="D108" s="198"/>
      <c r="E108" s="198"/>
      <c r="F108" s="198"/>
      <c r="G108" s="198"/>
      <c r="H108" s="198"/>
      <c r="I108" s="198"/>
      <c r="J108" s="198"/>
      <c r="K108" s="198"/>
      <c r="L108" s="198"/>
      <c r="M108" s="198"/>
      <c r="N108" s="198"/>
      <c r="O108" s="198"/>
      <c r="P108" s="198"/>
      <c r="Q108" s="198"/>
      <c r="R108" s="198"/>
      <c r="S108" s="216">
        <v>1785</v>
      </c>
      <c r="T108" s="216">
        <v>1721</v>
      </c>
      <c r="U108" s="216">
        <v>2115</v>
      </c>
      <c r="V108" s="216">
        <v>2258</v>
      </c>
      <c r="W108" s="216">
        <v>2113</v>
      </c>
      <c r="X108" s="216">
        <v>2077</v>
      </c>
      <c r="Y108" s="216">
        <v>2260</v>
      </c>
      <c r="Z108" s="216">
        <v>1883</v>
      </c>
      <c r="AA108" s="216">
        <v>1752</v>
      </c>
      <c r="AB108" s="216">
        <v>1728</v>
      </c>
      <c r="AC108" s="216">
        <v>1814</v>
      </c>
      <c r="AD108" s="216">
        <v>2046</v>
      </c>
      <c r="AE108" s="216">
        <v>2722</v>
      </c>
      <c r="AF108" s="216">
        <v>2334</v>
      </c>
      <c r="AG108" s="216">
        <v>2000</v>
      </c>
      <c r="AH108" s="216">
        <v>1440</v>
      </c>
      <c r="AI108" s="216">
        <v>1755</v>
      </c>
      <c r="AJ108" s="216">
        <v>1865</v>
      </c>
      <c r="AK108" s="216">
        <v>1647</v>
      </c>
      <c r="AL108" s="216">
        <v>1301</v>
      </c>
      <c r="AM108" s="216">
        <v>1075</v>
      </c>
      <c r="AN108" s="216">
        <v>1059</v>
      </c>
      <c r="AO108" s="216">
        <v>997</v>
      </c>
      <c r="AQ108" s="216">
        <v>41747</v>
      </c>
    </row>
    <row r="109" spans="1:43" ht="12.75">
      <c r="A109" s="214" t="s">
        <v>12</v>
      </c>
      <c r="B109" s="215" t="s">
        <v>41</v>
      </c>
      <c r="C109" s="198"/>
      <c r="D109" s="198"/>
      <c r="E109" s="198"/>
      <c r="F109" s="198"/>
      <c r="G109" s="198"/>
      <c r="H109" s="198"/>
      <c r="I109" s="198"/>
      <c r="J109" s="198"/>
      <c r="K109" s="198"/>
      <c r="L109" s="198"/>
      <c r="M109" s="198"/>
      <c r="N109" s="198"/>
      <c r="O109" s="198"/>
      <c r="P109" s="198"/>
      <c r="Q109" s="198"/>
      <c r="R109" s="198"/>
      <c r="S109" s="216">
        <v>354</v>
      </c>
      <c r="T109" s="216">
        <v>346</v>
      </c>
      <c r="U109" s="216">
        <v>473</v>
      </c>
      <c r="V109" s="216">
        <v>536</v>
      </c>
      <c r="W109" s="216">
        <v>570</v>
      </c>
      <c r="X109" s="216">
        <v>511</v>
      </c>
      <c r="Y109" s="216">
        <v>637</v>
      </c>
      <c r="Z109" s="216">
        <v>477</v>
      </c>
      <c r="AA109" s="216">
        <v>503</v>
      </c>
      <c r="AB109" s="216">
        <v>408</v>
      </c>
      <c r="AC109" s="216">
        <v>433</v>
      </c>
      <c r="AD109" s="216">
        <v>513</v>
      </c>
      <c r="AE109" s="216">
        <v>714</v>
      </c>
      <c r="AF109" s="216">
        <v>524</v>
      </c>
      <c r="AG109" s="216">
        <v>525</v>
      </c>
      <c r="AH109" s="216">
        <v>396</v>
      </c>
      <c r="AI109" s="216">
        <v>1549</v>
      </c>
      <c r="AJ109" s="216">
        <v>1754</v>
      </c>
      <c r="AK109" s="216">
        <v>1533</v>
      </c>
      <c r="AL109" s="216">
        <v>1330</v>
      </c>
      <c r="AM109" s="216">
        <v>1327</v>
      </c>
      <c r="AN109" s="216">
        <v>1065</v>
      </c>
      <c r="AO109" s="216">
        <v>901</v>
      </c>
      <c r="AQ109" s="216">
        <v>17379</v>
      </c>
    </row>
    <row r="110" spans="1:43" ht="12.75">
      <c r="A110" s="197">
        <v>5.26</v>
      </c>
      <c r="B110" s="213" t="s">
        <v>131</v>
      </c>
      <c r="C110" s="198"/>
      <c r="D110" s="198"/>
      <c r="E110" s="198"/>
      <c r="F110" s="198"/>
      <c r="G110" s="198"/>
      <c r="H110" s="198"/>
      <c r="I110" s="198"/>
      <c r="J110" s="198"/>
      <c r="K110" s="198"/>
      <c r="L110" s="198"/>
      <c r="M110" s="198"/>
      <c r="N110" s="198"/>
      <c r="O110" s="198"/>
      <c r="P110" s="198"/>
      <c r="Q110" s="198"/>
      <c r="R110" s="198"/>
      <c r="S110" s="198">
        <v>477</v>
      </c>
      <c r="T110" s="198">
        <v>379</v>
      </c>
      <c r="U110" s="198">
        <v>428</v>
      </c>
      <c r="V110" s="198">
        <v>381</v>
      </c>
      <c r="W110" s="198">
        <v>430</v>
      </c>
      <c r="X110" s="198">
        <v>431</v>
      </c>
      <c r="Y110" s="198">
        <v>521</v>
      </c>
      <c r="Z110" s="198">
        <v>412</v>
      </c>
      <c r="AA110" s="198">
        <v>398</v>
      </c>
      <c r="AB110" s="198">
        <v>389</v>
      </c>
      <c r="AC110" s="198">
        <v>402</v>
      </c>
      <c r="AD110" s="198">
        <v>328</v>
      </c>
      <c r="AE110" s="198">
        <v>503</v>
      </c>
      <c r="AF110" s="198">
        <v>457</v>
      </c>
      <c r="AG110" s="198">
        <v>337</v>
      </c>
      <c r="AH110" s="198">
        <v>306</v>
      </c>
      <c r="AI110" s="198">
        <v>299</v>
      </c>
      <c r="AJ110" s="198">
        <v>235</v>
      </c>
      <c r="AK110" s="198">
        <v>217</v>
      </c>
      <c r="AL110" s="198">
        <v>178</v>
      </c>
      <c r="AM110" s="198">
        <v>170</v>
      </c>
      <c r="AN110" s="198">
        <v>163</v>
      </c>
      <c r="AO110" s="198">
        <v>174</v>
      </c>
      <c r="AQ110" s="198">
        <v>8015</v>
      </c>
    </row>
    <row r="111" spans="1:43" ht="12.75">
      <c r="A111" s="197">
        <v>5.27</v>
      </c>
      <c r="B111" s="215" t="s">
        <v>132</v>
      </c>
      <c r="C111" s="198"/>
      <c r="D111" s="198"/>
      <c r="E111" s="198"/>
      <c r="F111" s="198"/>
      <c r="G111" s="198"/>
      <c r="H111" s="198"/>
      <c r="I111" s="198"/>
      <c r="J111" s="198"/>
      <c r="K111" s="198"/>
      <c r="L111" s="198"/>
      <c r="M111" s="198"/>
      <c r="N111" s="198"/>
      <c r="O111" s="198"/>
      <c r="P111" s="198"/>
      <c r="Q111" s="198"/>
      <c r="R111" s="198"/>
      <c r="S111" s="198">
        <v>1973</v>
      </c>
      <c r="T111" s="198">
        <v>2144</v>
      </c>
      <c r="U111" s="198">
        <v>2861</v>
      </c>
      <c r="V111" s="198">
        <v>2880</v>
      </c>
      <c r="W111" s="198">
        <v>2620</v>
      </c>
      <c r="X111" s="198">
        <v>2515</v>
      </c>
      <c r="Y111" s="198">
        <v>2300</v>
      </c>
      <c r="Z111" s="198">
        <v>1989</v>
      </c>
      <c r="AA111" s="198">
        <v>1842</v>
      </c>
      <c r="AB111" s="198">
        <v>1842</v>
      </c>
      <c r="AC111" s="198">
        <v>1916</v>
      </c>
      <c r="AD111" s="198">
        <v>2162</v>
      </c>
      <c r="AE111" s="198">
        <v>3082</v>
      </c>
      <c r="AF111" s="198">
        <v>2643</v>
      </c>
      <c r="AG111" s="198">
        <v>2161</v>
      </c>
      <c r="AH111" s="198">
        <v>1469</v>
      </c>
      <c r="AI111" s="198">
        <v>3427</v>
      </c>
      <c r="AJ111" s="198">
        <v>3306</v>
      </c>
      <c r="AK111" s="198">
        <v>2856</v>
      </c>
      <c r="AL111" s="198">
        <v>2421</v>
      </c>
      <c r="AM111" s="198">
        <v>1951</v>
      </c>
      <c r="AN111" s="198">
        <v>1562</v>
      </c>
      <c r="AO111" s="198">
        <v>2068</v>
      </c>
      <c r="AQ111" s="198">
        <v>53990</v>
      </c>
    </row>
    <row r="112" spans="1:43" ht="12.75">
      <c r="A112" s="214" t="s">
        <v>13</v>
      </c>
      <c r="B112" s="215" t="s">
        <v>42</v>
      </c>
      <c r="C112" s="198"/>
      <c r="D112" s="198"/>
      <c r="E112" s="198"/>
      <c r="F112" s="198"/>
      <c r="G112" s="198"/>
      <c r="H112" s="198"/>
      <c r="I112" s="198"/>
      <c r="J112" s="198"/>
      <c r="K112" s="198"/>
      <c r="L112" s="198"/>
      <c r="M112" s="198"/>
      <c r="N112" s="198"/>
      <c r="O112" s="198"/>
      <c r="P112" s="198"/>
      <c r="Q112" s="198"/>
      <c r="R112" s="198"/>
      <c r="S112" s="198">
        <v>228</v>
      </c>
      <c r="T112" s="198">
        <v>214</v>
      </c>
      <c r="U112" s="198">
        <v>278</v>
      </c>
      <c r="V112" s="198">
        <v>273</v>
      </c>
      <c r="W112" s="198">
        <v>238</v>
      </c>
      <c r="X112" s="198">
        <v>289</v>
      </c>
      <c r="Y112" s="198">
        <v>281</v>
      </c>
      <c r="Z112" s="198">
        <v>180</v>
      </c>
      <c r="AA112" s="198">
        <v>185</v>
      </c>
      <c r="AB112" s="198">
        <v>186</v>
      </c>
      <c r="AC112" s="198">
        <v>197</v>
      </c>
      <c r="AD112" s="198">
        <v>200</v>
      </c>
      <c r="AE112" s="198">
        <v>332</v>
      </c>
      <c r="AF112" s="198">
        <v>252</v>
      </c>
      <c r="AG112" s="198">
        <v>202</v>
      </c>
      <c r="AH112" s="198">
        <v>133</v>
      </c>
      <c r="AI112" s="198">
        <v>602</v>
      </c>
      <c r="AJ112" s="198">
        <v>489</v>
      </c>
      <c r="AK112" s="198">
        <v>384</v>
      </c>
      <c r="AL112" s="198">
        <v>330</v>
      </c>
      <c r="AM112" s="198">
        <v>284</v>
      </c>
      <c r="AN112" s="198">
        <v>250</v>
      </c>
      <c r="AO112" s="198">
        <v>229</v>
      </c>
      <c r="AQ112" s="198">
        <v>6236</v>
      </c>
    </row>
    <row r="113" spans="1:43" ht="12.75">
      <c r="A113" s="214" t="s">
        <v>14</v>
      </c>
      <c r="B113" s="215" t="s">
        <v>43</v>
      </c>
      <c r="C113" s="198"/>
      <c r="D113" s="198"/>
      <c r="E113" s="198"/>
      <c r="F113" s="198"/>
      <c r="G113" s="198"/>
      <c r="H113" s="198"/>
      <c r="I113" s="198"/>
      <c r="J113" s="198"/>
      <c r="K113" s="198"/>
      <c r="L113" s="198"/>
      <c r="M113" s="198"/>
      <c r="N113" s="198"/>
      <c r="O113" s="198"/>
      <c r="P113" s="198"/>
      <c r="Q113" s="198"/>
      <c r="R113" s="198"/>
      <c r="S113" s="198">
        <v>873</v>
      </c>
      <c r="T113" s="198">
        <v>924</v>
      </c>
      <c r="U113" s="198">
        <v>1437</v>
      </c>
      <c r="V113" s="198">
        <v>1696</v>
      </c>
      <c r="W113" s="198">
        <v>1529</v>
      </c>
      <c r="X113" s="198">
        <v>1508</v>
      </c>
      <c r="Y113" s="198">
        <v>1359</v>
      </c>
      <c r="Z113" s="198">
        <v>1173</v>
      </c>
      <c r="AA113" s="198">
        <v>1081</v>
      </c>
      <c r="AB113" s="198">
        <v>942</v>
      </c>
      <c r="AC113" s="198">
        <v>1065</v>
      </c>
      <c r="AD113" s="198">
        <v>1289</v>
      </c>
      <c r="AE113" s="198">
        <v>1857</v>
      </c>
      <c r="AF113" s="198">
        <v>1492</v>
      </c>
      <c r="AG113" s="198">
        <v>1243</v>
      </c>
      <c r="AH113" s="198">
        <v>892</v>
      </c>
      <c r="AI113" s="198">
        <v>1574</v>
      </c>
      <c r="AJ113" s="198">
        <v>1538</v>
      </c>
      <c r="AK113" s="198">
        <v>1434</v>
      </c>
      <c r="AL113" s="198">
        <v>1253</v>
      </c>
      <c r="AM113" s="198">
        <v>904</v>
      </c>
      <c r="AN113" s="198">
        <v>702</v>
      </c>
      <c r="AO113" s="198">
        <v>713</v>
      </c>
      <c r="AQ113" s="198">
        <v>28478</v>
      </c>
    </row>
    <row r="114" spans="1:43" ht="12.75">
      <c r="A114" s="214" t="s">
        <v>15</v>
      </c>
      <c r="B114" s="217" t="s">
        <v>44</v>
      </c>
      <c r="C114" s="193"/>
      <c r="D114" s="193"/>
      <c r="E114" s="193"/>
      <c r="F114" s="193"/>
      <c r="G114" s="193"/>
      <c r="H114" s="193"/>
      <c r="I114" s="193"/>
      <c r="J114" s="193"/>
      <c r="K114" s="193"/>
      <c r="L114" s="193"/>
      <c r="M114" s="193"/>
      <c r="N114" s="193"/>
      <c r="O114" s="193"/>
      <c r="P114" s="193"/>
      <c r="Q114" s="193"/>
      <c r="R114" s="193"/>
      <c r="S114" s="193">
        <v>872</v>
      </c>
      <c r="T114" s="193">
        <v>1006</v>
      </c>
      <c r="U114" s="193">
        <v>1146</v>
      </c>
      <c r="V114" s="193">
        <v>911</v>
      </c>
      <c r="W114" s="193">
        <v>853</v>
      </c>
      <c r="X114" s="193">
        <v>718</v>
      </c>
      <c r="Y114" s="193">
        <v>660</v>
      </c>
      <c r="Z114" s="193">
        <v>636</v>
      </c>
      <c r="AA114" s="193">
        <v>576</v>
      </c>
      <c r="AB114" s="193">
        <v>714</v>
      </c>
      <c r="AC114" s="193">
        <v>654</v>
      </c>
      <c r="AD114" s="193">
        <v>673</v>
      </c>
      <c r="AE114" s="193">
        <v>893</v>
      </c>
      <c r="AF114" s="193">
        <v>899</v>
      </c>
      <c r="AG114" s="193">
        <v>716</v>
      </c>
      <c r="AH114" s="193">
        <v>444</v>
      </c>
      <c r="AI114" s="193">
        <v>1251</v>
      </c>
      <c r="AJ114" s="193">
        <v>1279</v>
      </c>
      <c r="AK114" s="193">
        <v>1038</v>
      </c>
      <c r="AL114" s="193">
        <v>838</v>
      </c>
      <c r="AM114" s="193">
        <v>763</v>
      </c>
      <c r="AN114" s="193">
        <v>610</v>
      </c>
      <c r="AO114" s="193">
        <v>1126</v>
      </c>
      <c r="AQ114" s="193">
        <v>19276</v>
      </c>
    </row>
    <row r="116" spans="1:6" ht="15.75">
      <c r="A116" s="185" t="s">
        <v>177</v>
      </c>
      <c r="C116" s="181"/>
      <c r="D116" s="181"/>
      <c r="E116" s="181"/>
      <c r="F116" s="181"/>
    </row>
    <row r="117" spans="2:43" ht="12.75">
      <c r="B117" s="218" t="s">
        <v>21</v>
      </c>
      <c r="C117" s="219"/>
      <c r="D117" s="220"/>
      <c r="E117" s="220"/>
      <c r="F117" s="220"/>
      <c r="G117" s="221" t="e">
        <v>#DIV/0!</v>
      </c>
      <c r="H117" s="221" t="e">
        <v>#DIV/0!</v>
      </c>
      <c r="I117" s="221" t="e">
        <v>#DIV/0!</v>
      </c>
      <c r="J117" s="221" t="e">
        <v>#DIV/0!</v>
      </c>
      <c r="K117" s="221" t="e">
        <v>#DIV/0!</v>
      </c>
      <c r="L117" s="221" t="e">
        <v>#DIV/0!</v>
      </c>
      <c r="M117" s="221" t="e">
        <v>#DIV/0!</v>
      </c>
      <c r="N117" s="221" t="e">
        <v>#DIV/0!</v>
      </c>
      <c r="O117" s="221" t="e">
        <v>#DIV/0!</v>
      </c>
      <c r="P117" s="221" t="e">
        <v>#DIV/0!</v>
      </c>
      <c r="Q117" s="221" t="e">
        <v>#DIV/0!</v>
      </c>
      <c r="R117" s="221"/>
      <c r="S117" s="304">
        <v>10.546986397396905</v>
      </c>
      <c r="T117" s="304">
        <v>10.408780842241567</v>
      </c>
      <c r="U117" s="304">
        <v>13.537909800714012</v>
      </c>
      <c r="V117" s="304">
        <v>13.349157413402231</v>
      </c>
      <c r="W117" s="304">
        <v>14.12699991272739</v>
      </c>
      <c r="X117" s="304">
        <v>12.97824882435677</v>
      </c>
      <c r="Y117" s="304">
        <v>13.443533607058122</v>
      </c>
      <c r="Z117" s="304">
        <v>11.408356656769005</v>
      </c>
      <c r="AA117" s="304">
        <v>11.073473388957783</v>
      </c>
      <c r="AB117" s="304">
        <v>11.247511208441495</v>
      </c>
      <c r="AC117" s="304">
        <v>10.585355656178393</v>
      </c>
      <c r="AD117" s="304">
        <v>13.415626668073854</v>
      </c>
      <c r="AE117" s="304">
        <v>16.31642612576592</v>
      </c>
      <c r="AF117" s="304">
        <v>13.693478352322346</v>
      </c>
      <c r="AG117" s="304">
        <v>13.188152153363713</v>
      </c>
      <c r="AH117" s="304">
        <v>10.644795216177737</v>
      </c>
      <c r="AI117" s="304">
        <v>6.52362437993637</v>
      </c>
      <c r="AJ117" s="304">
        <v>6.472939706018754</v>
      </c>
      <c r="AK117" s="304">
        <v>6.427830346232076</v>
      </c>
      <c r="AL117" s="304">
        <v>6.2702010103482895</v>
      </c>
      <c r="AM117" s="304">
        <v>5.249918524386677</v>
      </c>
      <c r="AN117" s="304">
        <v>4.858125995003505</v>
      </c>
      <c r="AO117" s="304">
        <v>5.297562117869236</v>
      </c>
      <c r="AQ117" s="304">
        <v>10.479841702633902</v>
      </c>
    </row>
    <row r="118" spans="2:43" ht="12.75">
      <c r="B118" s="215" t="s">
        <v>22</v>
      </c>
      <c r="C118" s="222"/>
      <c r="D118" s="223"/>
      <c r="E118" s="223"/>
      <c r="F118" s="223"/>
      <c r="G118" s="224" t="e">
        <v>#DIV/0!</v>
      </c>
      <c r="H118" s="224" t="e">
        <v>#DIV/0!</v>
      </c>
      <c r="I118" s="224" t="e">
        <v>#DIV/0!</v>
      </c>
      <c r="J118" s="224" t="e">
        <v>#DIV/0!</v>
      </c>
      <c r="K118" s="224" t="e">
        <v>#DIV/0!</v>
      </c>
      <c r="L118" s="224" t="e">
        <v>#DIV/0!</v>
      </c>
      <c r="M118" s="224" t="e">
        <v>#DIV/0!</v>
      </c>
      <c r="N118" s="224" t="e">
        <v>#DIV/0!</v>
      </c>
      <c r="O118" s="224" t="e">
        <v>#DIV/0!</v>
      </c>
      <c r="P118" s="224" t="e">
        <v>#DIV/0!</v>
      </c>
      <c r="Q118" s="224" t="e">
        <v>#DIV/0!</v>
      </c>
      <c r="R118" s="224"/>
      <c r="S118" s="305">
        <v>5.4417529103592575</v>
      </c>
      <c r="T118" s="305">
        <v>6.422655157506764</v>
      </c>
      <c r="U118" s="305">
        <v>9.667978461931892</v>
      </c>
      <c r="V118" s="305">
        <v>10.023157685368037</v>
      </c>
      <c r="W118" s="305">
        <v>10.839562500380548</v>
      </c>
      <c r="X118" s="305">
        <v>9.630430944025784</v>
      </c>
      <c r="Y118" s="305">
        <v>10.276349731788946</v>
      </c>
      <c r="Z118" s="305">
        <v>8.691235597482489</v>
      </c>
      <c r="AA118" s="305">
        <v>8.651151085123267</v>
      </c>
      <c r="AB118" s="305">
        <v>9.347809761948737</v>
      </c>
      <c r="AC118" s="305">
        <v>8.567430268170462</v>
      </c>
      <c r="AD118" s="305">
        <v>11.6590117087368</v>
      </c>
      <c r="AE118" s="305">
        <v>14.40150271255447</v>
      </c>
      <c r="AF118" s="305">
        <v>12.056870231522522</v>
      </c>
      <c r="AG118" s="305">
        <v>11.740091019537422</v>
      </c>
      <c r="AH118" s="305">
        <v>9.48665041716021</v>
      </c>
      <c r="AI118" s="305">
        <v>6.50791213102191</v>
      </c>
      <c r="AJ118" s="305">
        <v>6.445063135364065</v>
      </c>
      <c r="AK118" s="305">
        <v>6.427830346232076</v>
      </c>
      <c r="AL118" s="305">
        <v>6.2702010103482895</v>
      </c>
      <c r="AM118" s="305">
        <v>5.249918524386677</v>
      </c>
      <c r="AN118" s="305">
        <v>4.858125995003505</v>
      </c>
      <c r="AO118" s="305">
        <v>5.297562117869236</v>
      </c>
      <c r="AQ118" s="305">
        <v>8.606666200778314</v>
      </c>
    </row>
    <row r="119" spans="2:43" ht="12.75">
      <c r="B119" s="215" t="s">
        <v>79</v>
      </c>
      <c r="C119" s="225" t="e">
        <v>#DIV/0!</v>
      </c>
      <c r="D119" s="226" t="e">
        <v>#DIV/0!</v>
      </c>
      <c r="E119" s="226" t="e">
        <v>#DIV/0!</v>
      </c>
      <c r="F119" s="226" t="e">
        <v>#DIV/0!</v>
      </c>
      <c r="G119" s="227" t="e">
        <v>#DIV/0!</v>
      </c>
      <c r="H119" s="227" t="e">
        <v>#DIV/0!</v>
      </c>
      <c r="I119" s="227" t="e">
        <v>#DIV/0!</v>
      </c>
      <c r="J119" s="227" t="e">
        <v>#DIV/0!</v>
      </c>
      <c r="K119" s="227" t="e">
        <v>#DIV/0!</v>
      </c>
      <c r="L119" s="227" t="e">
        <v>#DIV/0!</v>
      </c>
      <c r="M119" s="227" t="e">
        <v>#DIV/0!</v>
      </c>
      <c r="N119" s="227" t="e">
        <v>#DIV/0!</v>
      </c>
      <c r="O119" s="227" t="e">
        <v>#DIV/0!</v>
      </c>
      <c r="P119" s="227" t="e">
        <v>#DIV/0!</v>
      </c>
      <c r="Q119" s="227" t="e">
        <v>#DIV/0!</v>
      </c>
      <c r="R119" s="227"/>
      <c r="S119" s="228">
        <v>0.013784461152882205</v>
      </c>
      <c r="T119" s="228">
        <v>0.009895680998342595</v>
      </c>
      <c r="U119" s="228">
        <v>0.01008208088152618</v>
      </c>
      <c r="V119" s="228">
        <v>0.002242578585275001</v>
      </c>
      <c r="W119" s="228">
        <v>0.002298685439264421</v>
      </c>
      <c r="X119" s="228">
        <v>0.002228477597935726</v>
      </c>
      <c r="Y119" s="228">
        <v>0.002226835251934327</v>
      </c>
      <c r="Z119" s="228">
        <v>0.002757516456146593</v>
      </c>
      <c r="AA119" s="228">
        <v>0.0020161290322580645</v>
      </c>
      <c r="AB119" s="228">
        <v>0.006766815536608472</v>
      </c>
      <c r="AC119" s="228">
        <v>0.008723995781804238</v>
      </c>
      <c r="AD119" s="228">
        <v>0.007602118003025718</v>
      </c>
      <c r="AE119" s="228">
        <v>0.00861398762322356</v>
      </c>
      <c r="AF119" s="228">
        <v>0.0071806640263537775</v>
      </c>
      <c r="AG119" s="228">
        <v>0.008800922367409685</v>
      </c>
      <c r="AH119" s="228">
        <v>0.038234453861536996</v>
      </c>
      <c r="AI119" s="228">
        <v>0.004972418615492192</v>
      </c>
      <c r="AJ119" s="228">
        <v>0.0022707697126301777</v>
      </c>
      <c r="AK119" s="228">
        <v>0.00047311149660936763</v>
      </c>
      <c r="AL119" s="228">
        <v>0.00032333683614905827</v>
      </c>
      <c r="AM119" s="228">
        <v>0.0021239621548561497</v>
      </c>
      <c r="AN119" s="228">
        <v>0.0004173187271778821</v>
      </c>
      <c r="AO119" s="228">
        <v>0.005166475315729047</v>
      </c>
      <c r="AQ119" s="229">
        <v>0.006990299433958294</v>
      </c>
    </row>
    <row r="120" spans="2:43" ht="12.75">
      <c r="B120" s="215" t="s">
        <v>161</v>
      </c>
      <c r="C120" s="225" t="e">
        <v>#DIV/0!</v>
      </c>
      <c r="D120" s="226" t="e">
        <v>#DIV/0!</v>
      </c>
      <c r="E120" s="226" t="e">
        <v>#DIV/0!</v>
      </c>
      <c r="F120" s="226" t="e">
        <v>#DIV/0!</v>
      </c>
      <c r="G120" s="227" t="e">
        <v>#DIV/0!</v>
      </c>
      <c r="H120" s="227" t="e">
        <v>#DIV/0!</v>
      </c>
      <c r="I120" s="227" t="e">
        <v>#DIV/0!</v>
      </c>
      <c r="J120" s="227" t="e">
        <v>#DIV/0!</v>
      </c>
      <c r="K120" s="227" t="e">
        <v>#DIV/0!</v>
      </c>
      <c r="L120" s="227" t="e">
        <v>#DIV/0!</v>
      </c>
      <c r="M120" s="227" t="e">
        <v>#DIV/0!</v>
      </c>
      <c r="N120" s="227" t="e">
        <v>#DIV/0!</v>
      </c>
      <c r="O120" s="227" t="e">
        <v>#DIV/0!</v>
      </c>
      <c r="P120" s="227" t="e">
        <v>#DIV/0!</v>
      </c>
      <c r="Q120" s="227" t="e">
        <v>#DIV/0!</v>
      </c>
      <c r="R120" s="227"/>
      <c r="S120" s="227">
        <v>0.9562285278025194</v>
      </c>
      <c r="T120" s="227">
        <v>0.9727063044592517</v>
      </c>
      <c r="U120" s="227">
        <v>0.9704733171769128</v>
      </c>
      <c r="V120" s="227">
        <v>0.989519487203481</v>
      </c>
      <c r="W120" s="227">
        <v>0.9913878482538863</v>
      </c>
      <c r="X120" s="227">
        <v>0.9904419372321033</v>
      </c>
      <c r="Y120" s="227">
        <v>0.9909074210139603</v>
      </c>
      <c r="Z120" s="227">
        <v>0.9919636424097988</v>
      </c>
      <c r="AA120" s="227">
        <v>0.9949952733136852</v>
      </c>
      <c r="AB120" s="227">
        <v>0.9867099822799764</v>
      </c>
      <c r="AC120" s="227">
        <v>0.980748776855988</v>
      </c>
      <c r="AD120" s="227">
        <v>0.9802475309413676</v>
      </c>
      <c r="AE120" s="227">
        <v>0.9650413362578033</v>
      </c>
      <c r="AF120" s="227">
        <v>0.97668865595532</v>
      </c>
      <c r="AG120" s="227">
        <v>0.9672507300792658</v>
      </c>
      <c r="AH120" s="227">
        <v>0.8946217052609113</v>
      </c>
      <c r="AI120" s="227">
        <v>0.9830242062244577</v>
      </c>
      <c r="AJ120" s="227">
        <v>0.9910137159072994</v>
      </c>
      <c r="AK120" s="227">
        <v>0.9989689904036799</v>
      </c>
      <c r="AL120" s="227">
        <v>0.9966672085839701</v>
      </c>
      <c r="AM120" s="227">
        <v>0.9972738779086749</v>
      </c>
      <c r="AN120" s="227">
        <v>0.9982140981195504</v>
      </c>
      <c r="AO120" s="227">
        <v>0.9808603189946834</v>
      </c>
      <c r="AQ120" s="229">
        <v>0.9786269882782276</v>
      </c>
    </row>
    <row r="121" spans="2:43" ht="12.75">
      <c r="B121" s="215" t="s">
        <v>162</v>
      </c>
      <c r="C121" s="225" t="e">
        <v>#DIV/0!</v>
      </c>
      <c r="D121" s="226" t="e">
        <v>#DIV/0!</v>
      </c>
      <c r="E121" s="226" t="e">
        <v>#DIV/0!</v>
      </c>
      <c r="F121" s="226" t="e">
        <v>#DIV/0!</v>
      </c>
      <c r="G121" s="227" t="e">
        <v>#DIV/0!</v>
      </c>
      <c r="H121" s="227" t="e">
        <v>#DIV/0!</v>
      </c>
      <c r="I121" s="227" t="e">
        <v>#DIV/0!</v>
      </c>
      <c r="J121" s="227" t="e">
        <v>#DIV/0!</v>
      </c>
      <c r="K121" s="227" t="e">
        <v>#DIV/0!</v>
      </c>
      <c r="L121" s="227" t="e">
        <v>#DIV/0!</v>
      </c>
      <c r="M121" s="227" t="e">
        <v>#DIV/0!</v>
      </c>
      <c r="N121" s="227" t="e">
        <v>#DIV/0!</v>
      </c>
      <c r="O121" s="227" t="e">
        <v>#DIV/0!</v>
      </c>
      <c r="P121" s="227" t="e">
        <v>#DIV/0!</v>
      </c>
      <c r="Q121" s="227" t="e">
        <v>#DIV/0!</v>
      </c>
      <c r="R121" s="227"/>
      <c r="S121" s="227">
        <v>0.8203969970734191</v>
      </c>
      <c r="T121" s="227">
        <v>0.806701691440287</v>
      </c>
      <c r="U121" s="227">
        <v>0.8342648004352342</v>
      </c>
      <c r="V121" s="227">
        <v>0.8383474477144061</v>
      </c>
      <c r="W121" s="227">
        <v>0.7326357490418981</v>
      </c>
      <c r="X121" s="227">
        <v>0.8207124205547618</v>
      </c>
      <c r="Y121" s="227">
        <v>0.7992285084496693</v>
      </c>
      <c r="Z121" s="227">
        <v>0.8357811893809234</v>
      </c>
      <c r="AA121" s="227">
        <v>0.8129900461547017</v>
      </c>
      <c r="AB121" s="227">
        <v>0.6833037999606222</v>
      </c>
      <c r="AC121" s="227">
        <v>0.7688789619229951</v>
      </c>
      <c r="AD121" s="227">
        <v>0.6935033545859899</v>
      </c>
      <c r="AE121" s="227">
        <v>0.7815420954951915</v>
      </c>
      <c r="AF121" s="227">
        <v>0.7842891254198875</v>
      </c>
      <c r="AG121" s="227">
        <v>0.7122653316645807</v>
      </c>
      <c r="AH121" s="227">
        <v>0.6469960516487034</v>
      </c>
      <c r="AI121" s="227">
        <v>1.5146180446400503</v>
      </c>
      <c r="AJ121" s="227">
        <v>1.5448525934100583</v>
      </c>
      <c r="AK121" s="227">
        <v>1.349908795304941</v>
      </c>
      <c r="AL121" s="227">
        <v>1.1431474556982604</v>
      </c>
      <c r="AM121" s="227">
        <v>1.1680459546295394</v>
      </c>
      <c r="AN121" s="227">
        <v>1.0758483033932136</v>
      </c>
      <c r="AO121" s="227">
        <v>0.9950700821652972</v>
      </c>
      <c r="AQ121" s="229">
        <v>0.8683584456780333</v>
      </c>
    </row>
    <row r="122" spans="2:43" ht="12.75">
      <c r="B122" s="215" t="s">
        <v>163</v>
      </c>
      <c r="C122" s="225" t="e">
        <v>#DIV/0!</v>
      </c>
      <c r="D122" s="226" t="e">
        <v>#DIV/0!</v>
      </c>
      <c r="E122" s="226" t="e">
        <v>#DIV/0!</v>
      </c>
      <c r="F122" s="226" t="e">
        <v>#DIV/0!</v>
      </c>
      <c r="G122" s="227" t="e">
        <v>#DIV/0!</v>
      </c>
      <c r="H122" s="227" t="e">
        <v>#DIV/0!</v>
      </c>
      <c r="I122" s="227" t="e">
        <v>#DIV/0!</v>
      </c>
      <c r="J122" s="227" t="e">
        <v>#DIV/0!</v>
      </c>
      <c r="K122" s="227" t="e">
        <v>#DIV/0!</v>
      </c>
      <c r="L122" s="227" t="e">
        <v>#DIV/0!</v>
      </c>
      <c r="M122" s="227" t="e">
        <v>#DIV/0!</v>
      </c>
      <c r="N122" s="227" t="e">
        <v>#DIV/0!</v>
      </c>
      <c r="O122" s="227" t="e">
        <v>#DIV/0!</v>
      </c>
      <c r="P122" s="227" t="e">
        <v>#DIV/0!</v>
      </c>
      <c r="Q122" s="227" t="e">
        <v>#DIV/0!</v>
      </c>
      <c r="R122" s="227"/>
      <c r="S122" s="227">
        <v>0.1881918819188192</v>
      </c>
      <c r="T122" s="227">
        <v>0.1963095848282932</v>
      </c>
      <c r="U122" s="227">
        <v>0.22013947277313417</v>
      </c>
      <c r="V122" s="227">
        <v>0.21723670050998925</v>
      </c>
      <c r="W122" s="227">
        <v>0.16970245015717178</v>
      </c>
      <c r="X122" s="227">
        <v>0.20387249347194167</v>
      </c>
      <c r="Y122" s="227">
        <v>0.20173585598824395</v>
      </c>
      <c r="Z122" s="227">
        <v>0.208058526852519</v>
      </c>
      <c r="AA122" s="227">
        <v>0.20258021464716677</v>
      </c>
      <c r="AB122" s="227">
        <v>0.1633195510927348</v>
      </c>
      <c r="AC122" s="227">
        <v>0.19070410550946607</v>
      </c>
      <c r="AD122" s="227">
        <v>0.17923073717548027</v>
      </c>
      <c r="AE122" s="227">
        <v>0.1961531972330015</v>
      </c>
      <c r="AF122" s="227">
        <v>0.20486462422599053</v>
      </c>
      <c r="AG122" s="227">
        <v>0.17951606174384646</v>
      </c>
      <c r="AH122" s="227">
        <v>0.15585316401664712</v>
      </c>
      <c r="AI122" s="227">
        <v>0.4375196479094624</v>
      </c>
      <c r="AJ122" s="227">
        <v>0.47643071102002205</v>
      </c>
      <c r="AK122" s="227">
        <v>0.4426996589737489</v>
      </c>
      <c r="AL122" s="227">
        <v>0.38871728174280606</v>
      </c>
      <c r="AM122" s="227">
        <v>0.3703631584071658</v>
      </c>
      <c r="AN122" s="227">
        <v>0.32597961970795253</v>
      </c>
      <c r="AO122" s="227">
        <v>0.2837119381343644</v>
      </c>
      <c r="AQ122" s="229">
        <v>0.23165384735904587</v>
      </c>
    </row>
    <row r="123" spans="2:43" ht="12.75">
      <c r="B123" s="215" t="s">
        <v>50</v>
      </c>
      <c r="C123" s="225" t="e">
        <v>#DIV/0!</v>
      </c>
      <c r="D123" s="226" t="e">
        <v>#DIV/0!</v>
      </c>
      <c r="E123" s="226" t="e">
        <v>#DIV/0!</v>
      </c>
      <c r="F123" s="226" t="e">
        <v>#DIV/0!</v>
      </c>
      <c r="G123" s="227" t="e">
        <v>#DIV/0!</v>
      </c>
      <c r="H123" s="227" t="e">
        <v>#DIV/0!</v>
      </c>
      <c r="I123" s="227" t="e">
        <v>#DIV/0!</v>
      </c>
      <c r="J123" s="227" t="e">
        <v>#DIV/0!</v>
      </c>
      <c r="K123" s="227" t="e">
        <v>#DIV/0!</v>
      </c>
      <c r="L123" s="227" t="e">
        <v>#DIV/0!</v>
      </c>
      <c r="M123" s="227" t="e">
        <v>#DIV/0!</v>
      </c>
      <c r="N123" s="227" t="e">
        <v>#DIV/0!</v>
      </c>
      <c r="O123" s="227" t="e">
        <v>#DIV/0!</v>
      </c>
      <c r="P123" s="227" t="e">
        <v>#DIV/0!</v>
      </c>
      <c r="Q123" s="227" t="e">
        <v>#DIV/0!</v>
      </c>
      <c r="R123" s="227"/>
      <c r="S123" s="227">
        <v>0.850236646382691</v>
      </c>
      <c r="T123" s="227">
        <v>0.8351827676240209</v>
      </c>
      <c r="U123" s="227">
        <v>0.7620759379914626</v>
      </c>
      <c r="V123" s="227">
        <v>0.8600043075597674</v>
      </c>
      <c r="W123" s="227">
        <v>0.8794722151738138</v>
      </c>
      <c r="X123" s="227">
        <v>0.8965683905268246</v>
      </c>
      <c r="Y123" s="227">
        <v>0.9123605736398817</v>
      </c>
      <c r="Z123" s="227">
        <v>0.9198188598827917</v>
      </c>
      <c r="AA123" s="227">
        <v>0.9173757891847378</v>
      </c>
      <c r="AB123" s="227">
        <v>0.8761301989150091</v>
      </c>
      <c r="AC123" s="227">
        <v>0.9054656999442275</v>
      </c>
      <c r="AD123" s="227">
        <v>0.8867705184840735</v>
      </c>
      <c r="AE123" s="227">
        <v>0.8592809220712196</v>
      </c>
      <c r="AF123" s="227">
        <v>0.9328328723824575</v>
      </c>
      <c r="AG123" s="227">
        <v>0.9063444108761329</v>
      </c>
      <c r="AH123" s="227">
        <v>0.8695652173913043</v>
      </c>
      <c r="AI123" s="227">
        <v>0.7427698940183223</v>
      </c>
      <c r="AJ123" s="227">
        <v>0.7857379219060225</v>
      </c>
      <c r="AK123" s="227">
        <v>0.8686850591185955</v>
      </c>
      <c r="AL123" s="227">
        <v>0.8805938937682978</v>
      </c>
      <c r="AM123" s="227">
        <v>0.9235015772870663</v>
      </c>
      <c r="AN123" s="227">
        <v>0.9523042217209152</v>
      </c>
      <c r="AO123" s="227">
        <v>0.9407155025553663</v>
      </c>
      <c r="AQ123" s="229">
        <v>0.8712879528853558</v>
      </c>
    </row>
    <row r="124" spans="2:43" ht="12.75">
      <c r="B124" s="215" t="s">
        <v>87</v>
      </c>
      <c r="C124" s="230">
        <v>0</v>
      </c>
      <c r="D124" s="231">
        <v>0</v>
      </c>
      <c r="E124" s="231">
        <v>0</v>
      </c>
      <c r="F124" s="231">
        <v>0</v>
      </c>
      <c r="G124" s="232">
        <v>0</v>
      </c>
      <c r="H124" s="232">
        <v>0</v>
      </c>
      <c r="I124" s="232">
        <v>0</v>
      </c>
      <c r="J124" s="232">
        <v>0</v>
      </c>
      <c r="K124" s="232">
        <v>0</v>
      </c>
      <c r="L124" s="232">
        <v>0</v>
      </c>
      <c r="M124" s="232">
        <v>0</v>
      </c>
      <c r="N124" s="232">
        <v>0</v>
      </c>
      <c r="O124" s="232">
        <v>0</v>
      </c>
      <c r="P124" s="232">
        <v>0</v>
      </c>
      <c r="Q124" s="232">
        <v>0</v>
      </c>
      <c r="R124" s="232"/>
      <c r="S124" s="232">
        <v>0.0060416666666666665</v>
      </c>
      <c r="T124" s="232">
        <v>0.0027199074074074074</v>
      </c>
      <c r="U124" s="232">
        <v>0.00337962962962963</v>
      </c>
      <c r="V124" s="232">
        <v>0.0014351851851851854</v>
      </c>
      <c r="W124" s="232">
        <v>0.001099537037037037</v>
      </c>
      <c r="X124" s="232">
        <v>0.0009143518518518518</v>
      </c>
      <c r="Y124" s="232">
        <v>0.0005902777777777778</v>
      </c>
      <c r="Z124" s="232">
        <v>0.0005902777777777778</v>
      </c>
      <c r="AA124" s="232">
        <v>0.0006134259259259259</v>
      </c>
      <c r="AB124" s="232">
        <v>0.0005787037037037038</v>
      </c>
      <c r="AC124" s="232">
        <v>0</v>
      </c>
      <c r="AD124" s="232" t="s">
        <v>188</v>
      </c>
      <c r="AE124" s="232">
        <v>0.00019675925925925926</v>
      </c>
      <c r="AF124" s="232">
        <v>0</v>
      </c>
      <c r="AG124" s="232">
        <v>0</v>
      </c>
      <c r="AH124" s="232">
        <v>0.00018518518518518518</v>
      </c>
      <c r="AI124" s="232">
        <v>0.0003125</v>
      </c>
      <c r="AJ124" s="232">
        <v>0.00024305555555555552</v>
      </c>
      <c r="AK124" s="232">
        <v>0.00017361111111111112</v>
      </c>
      <c r="AL124" s="232">
        <v>0.00018518518518518518</v>
      </c>
      <c r="AM124" s="232">
        <v>9.259259259259259E-05</v>
      </c>
      <c r="AN124" s="232">
        <v>5.7870370370370366E-05</v>
      </c>
      <c r="AO124" s="232">
        <v>9.259259259259259E-05</v>
      </c>
      <c r="AQ124" s="232">
        <v>0.0007280300753426111</v>
      </c>
    </row>
    <row r="125" spans="2:43" ht="12.75">
      <c r="B125" s="215" t="s">
        <v>88</v>
      </c>
      <c r="C125" s="230"/>
      <c r="D125" s="231"/>
      <c r="E125" s="231"/>
      <c r="F125" s="231"/>
      <c r="G125" s="232">
        <v>0</v>
      </c>
      <c r="H125" s="232">
        <v>0</v>
      </c>
      <c r="I125" s="232">
        <v>0</v>
      </c>
      <c r="J125" s="232">
        <v>0</v>
      </c>
      <c r="K125" s="232">
        <v>0</v>
      </c>
      <c r="L125" s="232">
        <v>0</v>
      </c>
      <c r="M125" s="232">
        <v>0</v>
      </c>
      <c r="N125" s="232">
        <v>0</v>
      </c>
      <c r="O125" s="232">
        <v>0</v>
      </c>
      <c r="P125" s="232">
        <v>0</v>
      </c>
      <c r="Q125" s="232">
        <v>0</v>
      </c>
      <c r="R125" s="232"/>
      <c r="S125" s="232">
        <v>0.00015046296296296297</v>
      </c>
      <c r="T125" s="232">
        <v>0.00019675925925925926</v>
      </c>
      <c r="U125" s="232">
        <v>0.00030092592592592595</v>
      </c>
      <c r="V125" s="232">
        <v>0.00018518518518518518</v>
      </c>
      <c r="W125" s="232">
        <v>0.0001273148148148148</v>
      </c>
      <c r="X125" s="232">
        <v>0.0001273148148148148</v>
      </c>
      <c r="Y125" s="232">
        <v>0.00011574074074074073</v>
      </c>
      <c r="Z125" s="232">
        <v>0.00011574074074074073</v>
      </c>
      <c r="AA125" s="232">
        <v>0.00011574074074074073</v>
      </c>
      <c r="AB125" s="232">
        <v>0.00010416666666666667</v>
      </c>
      <c r="AC125" s="232">
        <v>8.101851851851852E-05</v>
      </c>
      <c r="AD125" s="232">
        <v>0.0001273148148148148</v>
      </c>
      <c r="AE125" s="232" t="s">
        <v>188</v>
      </c>
      <c r="AF125" s="232" t="b">
        <v>0</v>
      </c>
      <c r="AG125" s="232" t="b">
        <v>0</v>
      </c>
      <c r="AH125" s="232" t="s">
        <v>188</v>
      </c>
      <c r="AI125" s="232" t="s">
        <v>188</v>
      </c>
      <c r="AJ125" s="232" t="s">
        <v>188</v>
      </c>
      <c r="AK125" s="232" t="s">
        <v>188</v>
      </c>
      <c r="AL125" s="232" t="s">
        <v>188</v>
      </c>
      <c r="AM125" s="232" t="s">
        <v>188</v>
      </c>
      <c r="AN125" s="232" t="s">
        <v>188</v>
      </c>
      <c r="AO125" s="232" t="s">
        <v>188</v>
      </c>
      <c r="AQ125" s="232">
        <v>6.995226841678784E-05</v>
      </c>
    </row>
    <row r="126" spans="2:43" ht="12.75">
      <c r="B126" s="215" t="s">
        <v>93</v>
      </c>
      <c r="C126" s="225" t="e">
        <v>#DIV/0!</v>
      </c>
      <c r="D126" s="226" t="e">
        <v>#DIV/0!</v>
      </c>
      <c r="E126" s="226" t="e">
        <v>#DIV/0!</v>
      </c>
      <c r="F126" s="226" t="e">
        <v>#DIV/0!</v>
      </c>
      <c r="G126" s="227" t="e">
        <v>#DIV/0!</v>
      </c>
      <c r="H126" s="227" t="e">
        <v>#DIV/0!</v>
      </c>
      <c r="I126" s="227" t="e">
        <v>#DIV/0!</v>
      </c>
      <c r="J126" s="227" t="e">
        <v>#DIV/0!</v>
      </c>
      <c r="K126" s="227" t="e">
        <v>#DIV/0!</v>
      </c>
      <c r="L126" s="227" t="e">
        <v>#DIV/0!</v>
      </c>
      <c r="M126" s="227" t="e">
        <v>#DIV/0!</v>
      </c>
      <c r="N126" s="227" t="e">
        <v>#DIV/0!</v>
      </c>
      <c r="O126" s="227" t="e">
        <v>#DIV/0!</v>
      </c>
      <c r="P126" s="227" t="e">
        <v>#DIV/0!</v>
      </c>
      <c r="Q126" s="227" t="e">
        <v>#DIV/0!</v>
      </c>
      <c r="R126" s="227"/>
      <c r="S126" s="227">
        <v>0.028184247359714976</v>
      </c>
      <c r="T126" s="227">
        <v>0.03235520246027678</v>
      </c>
      <c r="U126" s="227">
        <v>0.05237647757060191</v>
      </c>
      <c r="V126" s="227">
        <v>0.030926870350442146</v>
      </c>
      <c r="W126" s="227">
        <v>0.020453860397020195</v>
      </c>
      <c r="X126" s="227">
        <v>0.021086860127112382</v>
      </c>
      <c r="Y126" s="227">
        <v>0.01768001469507715</v>
      </c>
      <c r="Z126" s="227">
        <v>0.016682369894141773</v>
      </c>
      <c r="AA126" s="227">
        <v>0.016738030362008563</v>
      </c>
      <c r="AB126" s="227">
        <v>0.020230360307147078</v>
      </c>
      <c r="AC126" s="227">
        <v>0.018028079132099552</v>
      </c>
      <c r="AD126" s="227">
        <v>0.02029420344209693</v>
      </c>
      <c r="AE126" s="227">
        <v>0.027602497047410156</v>
      </c>
      <c r="AF126" s="227">
        <v>0.01376016835970699</v>
      </c>
      <c r="AG126" s="227">
        <v>0.01681268251981644</v>
      </c>
      <c r="AH126" s="227">
        <v>0.020328673567388753</v>
      </c>
      <c r="AI126" s="227">
        <v>0.11254322540081735</v>
      </c>
      <c r="AJ126" s="227">
        <v>0.1020810342109412</v>
      </c>
      <c r="AK126" s="227">
        <v>0.05813307954635578</v>
      </c>
      <c r="AL126" s="227">
        <v>0.04641521703788002</v>
      </c>
      <c r="AM126" s="227">
        <v>0.028332197449128616</v>
      </c>
      <c r="AN126" s="227">
        <v>0.015547851665090871</v>
      </c>
      <c r="AO126" s="227">
        <v>0.01681971967133881</v>
      </c>
      <c r="AQ126" s="229">
        <v>0.0298431553092663</v>
      </c>
    </row>
    <row r="127" spans="2:43" ht="12.75">
      <c r="B127" s="215" t="s">
        <v>94</v>
      </c>
      <c r="C127" s="225" t="e">
        <v>#DIV/0!</v>
      </c>
      <c r="D127" s="226" t="e">
        <v>#DIV/0!</v>
      </c>
      <c r="E127" s="226" t="e">
        <v>#DIV/0!</v>
      </c>
      <c r="F127" s="226" t="e">
        <v>#DIV/0!</v>
      </c>
      <c r="G127" s="227" t="e">
        <v>#DIV/0!</v>
      </c>
      <c r="H127" s="227" t="e">
        <v>#DIV/0!</v>
      </c>
      <c r="I127" s="227" t="e">
        <v>#DIV/0!</v>
      </c>
      <c r="J127" s="227" t="e">
        <v>#DIV/0!</v>
      </c>
      <c r="K127" s="227" t="e">
        <v>#DIV/0!</v>
      </c>
      <c r="L127" s="227" t="e">
        <v>#DIV/0!</v>
      </c>
      <c r="M127" s="227" t="e">
        <v>#DIV/0!</v>
      </c>
      <c r="N127" s="227" t="e">
        <v>#DIV/0!</v>
      </c>
      <c r="O127" s="227" t="e">
        <v>#DIV/0!</v>
      </c>
      <c r="P127" s="227" t="e">
        <v>#DIV/0!</v>
      </c>
      <c r="Q127" s="227" t="e">
        <v>#DIV/0!</v>
      </c>
      <c r="R127" s="227"/>
      <c r="S127" s="227">
        <v>0.5282167042889391</v>
      </c>
      <c r="T127" s="227">
        <v>0.5782178217821782</v>
      </c>
      <c r="U127" s="227">
        <v>0.4202077431539188</v>
      </c>
      <c r="V127" s="227">
        <v>0.6732223903177005</v>
      </c>
      <c r="W127" s="227">
        <v>0.6968421052631579</v>
      </c>
      <c r="X127" s="227">
        <v>0.7616822429906542</v>
      </c>
      <c r="Y127" s="227">
        <v>0.8233766233766234</v>
      </c>
      <c r="Z127" s="227">
        <v>0.8106312292358804</v>
      </c>
      <c r="AA127" s="227">
        <v>0.7774086378737541</v>
      </c>
      <c r="AB127" s="227">
        <v>0.8077858880778589</v>
      </c>
      <c r="AC127" s="227">
        <v>0.7256637168141593</v>
      </c>
      <c r="AD127" s="227">
        <v>0.6899383983572895</v>
      </c>
      <c r="AE127" s="227">
        <v>0.6809290953545232</v>
      </c>
      <c r="AF127" s="227">
        <v>0.9</v>
      </c>
      <c r="AG127" s="227">
        <v>0.8858560794044665</v>
      </c>
      <c r="AH127" s="227">
        <v>0.847769028871391</v>
      </c>
      <c r="AI127" s="227">
        <v>0.6927374301675978</v>
      </c>
      <c r="AJ127" s="227">
        <v>0.6602316602316602</v>
      </c>
      <c r="AK127" s="227">
        <v>0.5620736698499318</v>
      </c>
      <c r="AL127" s="227">
        <v>0.4868651488616462</v>
      </c>
      <c r="AM127" s="227">
        <v>0.6357388316151202</v>
      </c>
      <c r="AN127" s="227">
        <v>0.7297297297297297</v>
      </c>
      <c r="AO127" s="227">
        <v>0.6494252873563219</v>
      </c>
      <c r="AQ127" s="229">
        <v>0.6677974315483401</v>
      </c>
    </row>
    <row r="128" spans="2:43" ht="12.75">
      <c r="B128" s="217" t="s">
        <v>127</v>
      </c>
      <c r="C128" s="233">
        <v>0</v>
      </c>
      <c r="D128" s="234">
        <v>0</v>
      </c>
      <c r="E128" s="234">
        <v>0</v>
      </c>
      <c r="F128" s="234">
        <v>0</v>
      </c>
      <c r="G128" s="235">
        <v>0</v>
      </c>
      <c r="H128" s="235">
        <v>0</v>
      </c>
      <c r="I128" s="235">
        <v>0</v>
      </c>
      <c r="J128" s="235">
        <v>0</v>
      </c>
      <c r="K128" s="235">
        <v>0</v>
      </c>
      <c r="L128" s="235">
        <v>0</v>
      </c>
      <c r="M128" s="235">
        <v>0</v>
      </c>
      <c r="N128" s="235">
        <v>0</v>
      </c>
      <c r="O128" s="235">
        <v>0</v>
      </c>
      <c r="P128" s="235">
        <v>0</v>
      </c>
      <c r="Q128" s="235">
        <v>0</v>
      </c>
      <c r="R128" s="235"/>
      <c r="S128" s="235">
        <v>0.006469907407407407</v>
      </c>
      <c r="T128" s="235">
        <v>0.0058564814814814825</v>
      </c>
      <c r="U128" s="235">
        <v>0.006701388888888889</v>
      </c>
      <c r="V128" s="235">
        <v>0.0059375</v>
      </c>
      <c r="W128" s="235">
        <v>0.005416666666666667</v>
      </c>
      <c r="X128" s="235">
        <v>0.004861111111111111</v>
      </c>
      <c r="Y128" s="235">
        <v>0.0043055555555555555</v>
      </c>
      <c r="Z128" s="235">
        <v>0.004097222222222223</v>
      </c>
      <c r="AA128" s="235">
        <v>0.003969907407407407</v>
      </c>
      <c r="AB128" s="235">
        <v>0.004039351851851852</v>
      </c>
      <c r="AC128" s="235">
        <v>0.004155092592592593</v>
      </c>
      <c r="AD128" s="235">
        <v>0.004571759259259259</v>
      </c>
      <c r="AE128" s="235">
        <v>0.005</v>
      </c>
      <c r="AF128" s="235">
        <v>0.00619212962962963</v>
      </c>
      <c r="AG128" s="235">
        <v>0.007291666666666666</v>
      </c>
      <c r="AH128" s="235">
        <v>0.00846064814814815</v>
      </c>
      <c r="AI128" s="235">
        <v>0.007141203703703704</v>
      </c>
      <c r="AJ128" s="235">
        <v>0.007037037037037037</v>
      </c>
      <c r="AK128" s="235">
        <v>0.007002314814814815</v>
      </c>
      <c r="AL128" s="235">
        <v>0.007222222222222223</v>
      </c>
      <c r="AM128" s="235">
        <v>0.006597222222222222</v>
      </c>
      <c r="AN128" s="235">
        <v>0.006273148148148148</v>
      </c>
      <c r="AO128" s="235">
        <v>0.006377314814814815</v>
      </c>
      <c r="AQ128" s="235">
        <v>0.005722738823267998</v>
      </c>
    </row>
    <row r="129" spans="3:41" ht="12.75">
      <c r="C129" s="181"/>
      <c r="D129" s="181"/>
      <c r="E129" s="181"/>
      <c r="F129" s="181"/>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row>
    <row r="130" spans="1:6" ht="15.75">
      <c r="A130" s="185" t="s">
        <v>178</v>
      </c>
      <c r="C130" s="181"/>
      <c r="D130" s="181"/>
      <c r="E130" s="181"/>
      <c r="F130" s="181"/>
    </row>
    <row r="131" spans="2:43" ht="12.75">
      <c r="B131" s="237" t="s">
        <v>165</v>
      </c>
      <c r="C131" s="238" t="e">
        <v>#DIV/0!</v>
      </c>
      <c r="D131" s="239" t="e">
        <v>#DIV/0!</v>
      </c>
      <c r="E131" s="239" t="e">
        <v>#DIV/0!</v>
      </c>
      <c r="F131" s="239" t="e">
        <v>#DIV/0!</v>
      </c>
      <c r="G131" s="240" t="e">
        <v>#DIV/0!</v>
      </c>
      <c r="H131" s="240" t="e">
        <v>#DIV/0!</v>
      </c>
      <c r="I131" s="240" t="e">
        <v>#DIV/0!</v>
      </c>
      <c r="J131" s="240" t="e">
        <v>#DIV/0!</v>
      </c>
      <c r="K131" s="240" t="e">
        <v>#DIV/0!</v>
      </c>
      <c r="L131" s="240" t="e">
        <v>#DIV/0!</v>
      </c>
      <c r="M131" s="240" t="e">
        <v>#DIV/0!</v>
      </c>
      <c r="N131" s="240" t="e">
        <v>#DIV/0!</v>
      </c>
      <c r="O131" s="240" t="e">
        <v>#DIV/0!</v>
      </c>
      <c r="P131" s="240" t="e">
        <v>#DIV/0!</v>
      </c>
      <c r="Q131" s="240" t="e">
        <v>#DIV/0!</v>
      </c>
      <c r="R131" s="240"/>
      <c r="S131" s="240" t="e">
        <v>#VALUE!</v>
      </c>
      <c r="T131" s="240">
        <v>0.2955392034771873</v>
      </c>
      <c r="U131" s="240">
        <v>0.3086910165731615</v>
      </c>
      <c r="V131" s="240">
        <v>0.31578663127121887</v>
      </c>
      <c r="W131" s="240">
        <v>0.344484267173503</v>
      </c>
      <c r="X131" s="240">
        <v>0.3220068871464499</v>
      </c>
      <c r="Y131" s="240">
        <v>0.3288249585294861</v>
      </c>
      <c r="Z131" s="240">
        <v>0.3119528860575828</v>
      </c>
      <c r="AA131" s="240">
        <v>0.3044380520536203</v>
      </c>
      <c r="AB131" s="240">
        <v>0.3059057362336916</v>
      </c>
      <c r="AC131" s="240">
        <v>0.30505803733658576</v>
      </c>
      <c r="AD131" s="240">
        <v>0.5</v>
      </c>
      <c r="AE131" s="240" t="e">
        <v>#VALUE!</v>
      </c>
      <c r="AF131" s="240" t="e">
        <v>#VALUE!</v>
      </c>
      <c r="AG131" s="240" t="e">
        <v>#VALUE!</v>
      </c>
      <c r="AH131" s="240" t="e">
        <v>#VALUE!</v>
      </c>
      <c r="AI131" s="240" t="s">
        <v>188</v>
      </c>
      <c r="AJ131" s="240" t="s">
        <v>188</v>
      </c>
      <c r="AK131" s="240" t="s">
        <v>188</v>
      </c>
      <c r="AL131" s="240" t="s">
        <v>188</v>
      </c>
      <c r="AM131" s="240" t="s">
        <v>188</v>
      </c>
      <c r="AN131" s="240" t="s">
        <v>188</v>
      </c>
      <c r="AO131" s="240" t="s">
        <v>188</v>
      </c>
      <c r="AQ131" s="241" t="s">
        <v>188</v>
      </c>
    </row>
    <row r="132" spans="3:6" ht="12.75">
      <c r="C132" s="181"/>
      <c r="D132" s="181"/>
      <c r="E132" s="181"/>
      <c r="F132" s="181"/>
    </row>
    <row r="133" spans="1:6" ht="15.75">
      <c r="A133" s="185" t="s">
        <v>179</v>
      </c>
      <c r="C133" s="181"/>
      <c r="D133" s="181"/>
      <c r="E133" s="181"/>
      <c r="F133" s="181"/>
    </row>
    <row r="134" spans="2:43" ht="12.75">
      <c r="B134" s="218" t="s">
        <v>168</v>
      </c>
      <c r="C134" s="181"/>
      <c r="D134" s="181"/>
      <c r="E134" s="181"/>
      <c r="F134" s="181"/>
      <c r="Q134" s="242" t="e">
        <v>#DIV/0!</v>
      </c>
      <c r="R134" s="243"/>
      <c r="W134" s="242">
        <v>0.02702702702702703</v>
      </c>
      <c r="AH134" s="242">
        <v>0.014285714285714285</v>
      </c>
      <c r="AO134" s="242">
        <v>0.11140583554376658</v>
      </c>
      <c r="AQ134" s="242">
        <v>0.05970149253731343</v>
      </c>
    </row>
    <row r="135" spans="2:43" ht="12.75">
      <c r="B135" s="215" t="s">
        <v>66</v>
      </c>
      <c r="C135" s="181"/>
      <c r="D135" s="181"/>
      <c r="E135" s="181"/>
      <c r="F135" s="181"/>
      <c r="Q135" s="244" t="e">
        <v>#DIV/0!</v>
      </c>
      <c r="R135" s="243"/>
      <c r="W135" s="244">
        <v>0.918918918918919</v>
      </c>
      <c r="AH135" s="244">
        <v>0.9428571428571428</v>
      </c>
      <c r="AO135" s="244">
        <v>0.8514588859416445</v>
      </c>
      <c r="AQ135" s="244">
        <v>0.9048507462686567</v>
      </c>
    </row>
    <row r="136" spans="2:43" ht="12.75">
      <c r="B136" s="215" t="s">
        <v>169</v>
      </c>
      <c r="C136" s="181"/>
      <c r="D136" s="181"/>
      <c r="E136" s="181"/>
      <c r="F136" s="181"/>
      <c r="Q136" s="244" t="e">
        <v>#DIV/0!</v>
      </c>
      <c r="R136" s="243"/>
      <c r="W136" s="244">
        <v>0.9009433962264151</v>
      </c>
      <c r="AH136" s="244">
        <v>0.9343065693430657</v>
      </c>
      <c r="AO136" s="244">
        <v>0.8494623655913979</v>
      </c>
      <c r="AQ136" s="244">
        <v>0.8896289248334919</v>
      </c>
    </row>
    <row r="137" spans="2:43" ht="12.75">
      <c r="B137" s="217" t="s">
        <v>166</v>
      </c>
      <c r="C137" s="181"/>
      <c r="D137" s="181"/>
      <c r="E137" s="181"/>
      <c r="F137" s="181"/>
      <c r="Q137" s="245" t="e">
        <v>#DIV/0!</v>
      </c>
      <c r="R137" s="243"/>
      <c r="W137" s="245">
        <v>0.832579185520362</v>
      </c>
      <c r="AH137" s="245">
        <v>0.8321167883211679</v>
      </c>
      <c r="AO137" s="245">
        <v>0.8266666666666667</v>
      </c>
      <c r="AQ137" s="245">
        <v>0.8330206378986866</v>
      </c>
    </row>
    <row r="138" spans="3:6" ht="12.75">
      <c r="C138" s="181"/>
      <c r="D138" s="181"/>
      <c r="E138" s="181"/>
      <c r="F138" s="181"/>
    </row>
    <row r="139" spans="1:6" ht="15.75">
      <c r="A139" s="185" t="s">
        <v>106</v>
      </c>
      <c r="C139" s="181"/>
      <c r="D139" s="181"/>
      <c r="E139" s="181"/>
      <c r="F139" s="181"/>
    </row>
    <row r="140" spans="2:43" ht="12.75">
      <c r="B140" s="218" t="s">
        <v>171</v>
      </c>
      <c r="C140" s="246"/>
      <c r="D140" s="247"/>
      <c r="E140" s="247"/>
      <c r="F140" s="247"/>
      <c r="G140" s="248"/>
      <c r="H140" s="248"/>
      <c r="I140" s="248"/>
      <c r="J140" s="248"/>
      <c r="K140" s="248"/>
      <c r="L140" s="248"/>
      <c r="M140" s="248"/>
      <c r="N140" s="248"/>
      <c r="O140" s="248"/>
      <c r="P140" s="248"/>
      <c r="Q140" s="248"/>
      <c r="R140" s="248"/>
      <c r="S140" s="248">
        <v>0.06824311610111021</v>
      </c>
      <c r="T140" s="248">
        <v>0.08724689165186501</v>
      </c>
      <c r="U140" s="248">
        <v>0.10780149470401634</v>
      </c>
      <c r="V140" s="248">
        <v>0.09969924812030075</v>
      </c>
      <c r="W140" s="248">
        <v>0.09676904242295205</v>
      </c>
      <c r="X140" s="248">
        <v>0.10368872092404322</v>
      </c>
      <c r="Y140" s="248">
        <v>0.10490394337714863</v>
      </c>
      <c r="Z140" s="248">
        <v>0.11101227539583704</v>
      </c>
      <c r="AA140" s="248">
        <v>0.113245395416692</v>
      </c>
      <c r="AB140" s="248">
        <v>0.08732033864934043</v>
      </c>
      <c r="AC140" s="248">
        <v>0.10253137630291427</v>
      </c>
      <c r="AD140" s="248">
        <v>0.09042797016293704</v>
      </c>
      <c r="AE140" s="248">
        <v>0.09181710814914797</v>
      </c>
      <c r="AF140" s="248">
        <v>0.09814237727143955</v>
      </c>
      <c r="AG140" s="248">
        <v>0.0838130997079683</v>
      </c>
      <c r="AH140" s="248">
        <v>0.07501867463451073</v>
      </c>
      <c r="AI140" s="248">
        <v>0.16850047154982709</v>
      </c>
      <c r="AJ140" s="248">
        <v>0.16506384991329023</v>
      </c>
      <c r="AK140" s="248">
        <v>0.13839321119835038</v>
      </c>
      <c r="AL140" s="248">
        <v>0.10150214592274678</v>
      </c>
      <c r="AM140" s="248">
        <v>0.11019421522047178</v>
      </c>
      <c r="AN140" s="248">
        <v>0.1379346570017859</v>
      </c>
      <c r="AO140" s="248">
        <v>0.13127114548090865</v>
      </c>
      <c r="AQ140" s="248">
        <v>0.1034398960492774</v>
      </c>
    </row>
    <row r="141" spans="2:43" ht="12.75">
      <c r="B141" s="215" t="s">
        <v>172</v>
      </c>
      <c r="C141" s="225"/>
      <c r="D141" s="226"/>
      <c r="E141" s="226"/>
      <c r="F141" s="226"/>
      <c r="G141" s="228"/>
      <c r="H141" s="228"/>
      <c r="I141" s="228"/>
      <c r="J141" s="228"/>
      <c r="K141" s="228"/>
      <c r="L141" s="228"/>
      <c r="M141" s="228"/>
      <c r="N141" s="228"/>
      <c r="O141" s="228"/>
      <c r="P141" s="228"/>
      <c r="Q141" s="228"/>
      <c r="R141" s="228"/>
      <c r="S141" s="228">
        <v>0.03725773066549583</v>
      </c>
      <c r="T141" s="228">
        <v>0.05442273534635879</v>
      </c>
      <c r="U141" s="228">
        <v>0.06731544706704662</v>
      </c>
      <c r="V141" s="228">
        <v>0.07197994987468671</v>
      </c>
      <c r="W141" s="228">
        <v>0.06531111939106829</v>
      </c>
      <c r="X141" s="228">
        <v>0.07345504870389098</v>
      </c>
      <c r="Y141" s="228">
        <v>0.06359959555106168</v>
      </c>
      <c r="Z141" s="228">
        <v>0.07145822214315364</v>
      </c>
      <c r="AA141" s="228">
        <v>0.07251838793994286</v>
      </c>
      <c r="AB141" s="228">
        <v>0.053406182319354206</v>
      </c>
      <c r="AC141" s="228">
        <v>0.058976813443948096</v>
      </c>
      <c r="AD141" s="228">
        <v>0.055256907113389174</v>
      </c>
      <c r="AE141" s="228">
        <v>0.05186434958663742</v>
      </c>
      <c r="AF141" s="228">
        <v>0.056416690274798655</v>
      </c>
      <c r="AG141" s="228">
        <v>0.05219023779724656</v>
      </c>
      <c r="AH141" s="228">
        <v>0.04545939600896382</v>
      </c>
      <c r="AI141" s="228">
        <v>0.12063816409933983</v>
      </c>
      <c r="AJ141" s="228">
        <v>0.13424247201639603</v>
      </c>
      <c r="AK141" s="228">
        <v>0.12863827424855262</v>
      </c>
      <c r="AL141" s="228">
        <v>0.09656652360515021</v>
      </c>
      <c r="AM141" s="228">
        <v>0.1001083604234392</v>
      </c>
      <c r="AN141" s="228">
        <v>0.10011555835697027</v>
      </c>
      <c r="AO141" s="228">
        <v>0.08728854519091349</v>
      </c>
      <c r="AQ141" s="228">
        <v>0.06976006030728944</v>
      </c>
    </row>
    <row r="142" spans="2:43" ht="12.75">
      <c r="B142" s="213" t="s">
        <v>23</v>
      </c>
      <c r="C142" s="225"/>
      <c r="D142" s="226"/>
      <c r="E142" s="226"/>
      <c r="F142" s="226"/>
      <c r="G142" s="228"/>
      <c r="H142" s="228"/>
      <c r="I142" s="228"/>
      <c r="J142" s="228"/>
      <c r="K142" s="228"/>
      <c r="L142" s="228"/>
      <c r="M142" s="228"/>
      <c r="N142" s="228"/>
      <c r="O142" s="228"/>
      <c r="P142" s="228"/>
      <c r="Q142" s="228"/>
      <c r="R142" s="228"/>
      <c r="S142" s="228">
        <v>0.5496456124945117</v>
      </c>
      <c r="T142" s="228">
        <v>0.5736412078152753</v>
      </c>
      <c r="U142" s="228">
        <v>0.5549760739824722</v>
      </c>
      <c r="V142" s="228">
        <v>0.5630075187969925</v>
      </c>
      <c r="W142" s="228">
        <v>0.5811997657954969</v>
      </c>
      <c r="X142" s="228">
        <v>0.5527226273486986</v>
      </c>
      <c r="Y142" s="228">
        <v>0.5687563195146613</v>
      </c>
      <c r="Z142" s="228">
        <v>0.5694123228369804</v>
      </c>
      <c r="AA142" s="228">
        <v>0.5667740562883715</v>
      </c>
      <c r="AB142" s="228">
        <v>0.43276235479425085</v>
      </c>
      <c r="AC142" s="228">
        <v>0.4840991278451393</v>
      </c>
      <c r="AD142" s="228">
        <v>0.4440555069383673</v>
      </c>
      <c r="AE142" s="228">
        <v>0.5168888139024802</v>
      </c>
      <c r="AF142" s="228">
        <v>0.5042696992998502</v>
      </c>
      <c r="AG142" s="228">
        <v>0.47204839382561536</v>
      </c>
      <c r="AH142" s="228">
        <v>0.43181090598655425</v>
      </c>
      <c r="AI142" s="228">
        <v>0.932646966362779</v>
      </c>
      <c r="AJ142" s="228">
        <v>0.9664196752325398</v>
      </c>
      <c r="AK142" s="228">
        <v>0.8391625029740661</v>
      </c>
      <c r="AL142" s="228">
        <v>0.6160228898426323</v>
      </c>
      <c r="AM142" s="228">
        <v>0.6129032258064516</v>
      </c>
      <c r="AN142" s="228">
        <v>0.6565815736947158</v>
      </c>
      <c r="AO142" s="228">
        <v>0.5597873368777188</v>
      </c>
      <c r="AQ142" s="228">
        <v>0.5661768352559589</v>
      </c>
    </row>
    <row r="143" spans="2:43" ht="12.75">
      <c r="B143" s="215" t="s">
        <v>25</v>
      </c>
      <c r="C143" s="225"/>
      <c r="D143" s="226"/>
      <c r="E143" s="226"/>
      <c r="F143" s="226"/>
      <c r="G143" s="228"/>
      <c r="H143" s="228"/>
      <c r="I143" s="228"/>
      <c r="J143" s="228"/>
      <c r="K143" s="228"/>
      <c r="L143" s="228"/>
      <c r="M143" s="228"/>
      <c r="N143" s="228"/>
      <c r="O143" s="228"/>
      <c r="P143" s="228"/>
      <c r="Q143" s="228"/>
      <c r="R143" s="228"/>
      <c r="S143" s="228">
        <v>0.41548014802734745</v>
      </c>
      <c r="T143" s="228">
        <v>0.42678507992895204</v>
      </c>
      <c r="U143" s="228">
        <v>0.41582880800043015</v>
      </c>
      <c r="V143" s="228">
        <v>0.42295739348370925</v>
      </c>
      <c r="W143" s="228">
        <v>0.43838824719220737</v>
      </c>
      <c r="X143" s="228">
        <v>0.41496779688082186</v>
      </c>
      <c r="Y143" s="228">
        <v>0.42229524772497473</v>
      </c>
      <c r="Z143" s="228">
        <v>0.4294609500088952</v>
      </c>
      <c r="AA143" s="228">
        <v>0.4297003221688651</v>
      </c>
      <c r="AB143" s="228">
        <v>0.32762354794250836</v>
      </c>
      <c r="AC143" s="228">
        <v>0.36460327589874497</v>
      </c>
      <c r="AD143" s="228">
        <v>0.33741717714714337</v>
      </c>
      <c r="AE143" s="228">
        <v>0.4009448287497891</v>
      </c>
      <c r="AF143" s="228">
        <v>0.38860334291148974</v>
      </c>
      <c r="AG143" s="228">
        <v>0.3667083854818523</v>
      </c>
      <c r="AH143" s="228">
        <v>0.33384910895315334</v>
      </c>
      <c r="AI143" s="228">
        <v>0.6729801949072619</v>
      </c>
      <c r="AJ143" s="228">
        <v>0.6811445688160177</v>
      </c>
      <c r="AK143" s="228">
        <v>0.5869616940280752</v>
      </c>
      <c r="AL143" s="228">
        <v>0.42782546494992846</v>
      </c>
      <c r="AM143" s="228">
        <v>0.4126865049595732</v>
      </c>
      <c r="AN143" s="228">
        <v>0.4334488916903036</v>
      </c>
      <c r="AO143" s="228">
        <v>0.3763170613823103</v>
      </c>
      <c r="AQ143" s="228">
        <v>0.4195596972732773</v>
      </c>
    </row>
    <row r="144" spans="2:43" ht="12.75">
      <c r="B144" s="215" t="s">
        <v>26</v>
      </c>
      <c r="C144" s="225"/>
      <c r="D144" s="226"/>
      <c r="E144" s="226"/>
      <c r="F144" s="226"/>
      <c r="G144" s="228"/>
      <c r="H144" s="228"/>
      <c r="I144" s="228"/>
      <c r="J144" s="228"/>
      <c r="K144" s="228"/>
      <c r="L144" s="228"/>
      <c r="M144" s="228"/>
      <c r="N144" s="228"/>
      <c r="O144" s="228"/>
      <c r="P144" s="228"/>
      <c r="Q144" s="228"/>
      <c r="R144" s="228"/>
      <c r="S144" s="228">
        <v>0.11196136235338393</v>
      </c>
      <c r="T144" s="228">
        <v>0.12227353463587921</v>
      </c>
      <c r="U144" s="228">
        <v>0.11371579117156837</v>
      </c>
      <c r="V144" s="228">
        <v>0.1131829573934837</v>
      </c>
      <c r="W144" s="228">
        <v>0.1124713897908128</v>
      </c>
      <c r="X144" s="228">
        <v>0.11055517112897216</v>
      </c>
      <c r="Y144" s="228">
        <v>0.11425682507583418</v>
      </c>
      <c r="Z144" s="228">
        <v>0.11166459111664591</v>
      </c>
      <c r="AA144" s="228">
        <v>0.10649808522278281</v>
      </c>
      <c r="AB144" s="228">
        <v>0.08505611340815121</v>
      </c>
      <c r="AC144" s="228">
        <v>0.09646883641778345</v>
      </c>
      <c r="AD144" s="228">
        <v>0.08526065758219778</v>
      </c>
      <c r="AE144" s="228">
        <v>0.091850852033069</v>
      </c>
      <c r="AF144" s="228">
        <v>0.0944595086810474</v>
      </c>
      <c r="AG144" s="228">
        <v>0.08343763037129745</v>
      </c>
      <c r="AH144" s="228">
        <v>0.07683278198698111</v>
      </c>
      <c r="AI144" s="228">
        <v>0.13792832442628106</v>
      </c>
      <c r="AJ144" s="228">
        <v>0.14701245467444427</v>
      </c>
      <c r="AK144" s="228">
        <v>0.13062098501070663</v>
      </c>
      <c r="AL144" s="228">
        <v>0.09306151645207439</v>
      </c>
      <c r="AM144" s="228">
        <v>0.08960573476702509</v>
      </c>
      <c r="AN144" s="228">
        <v>0.11125118184683265</v>
      </c>
      <c r="AO144" s="228">
        <v>0.09637506041565974</v>
      </c>
      <c r="AQ144" s="228">
        <v>0.10352172748643582</v>
      </c>
    </row>
    <row r="145" spans="2:43" ht="12.75">
      <c r="B145" s="215" t="s">
        <v>6</v>
      </c>
      <c r="C145" s="225"/>
      <c r="D145" s="226"/>
      <c r="E145" s="226"/>
      <c r="F145" s="226"/>
      <c r="G145" s="228"/>
      <c r="H145" s="228"/>
      <c r="I145" s="228"/>
      <c r="J145" s="228"/>
      <c r="K145" s="228"/>
      <c r="L145" s="228"/>
      <c r="M145" s="228"/>
      <c r="N145" s="228"/>
      <c r="O145" s="228"/>
      <c r="P145" s="228"/>
      <c r="Q145" s="228"/>
      <c r="R145" s="228"/>
      <c r="S145" s="228">
        <v>0.022204102113780343</v>
      </c>
      <c r="T145" s="228">
        <v>0.02458259325044405</v>
      </c>
      <c r="U145" s="228">
        <v>0.02543147481047368</v>
      </c>
      <c r="V145" s="228">
        <v>0.026867167919799498</v>
      </c>
      <c r="W145" s="228">
        <v>0.030340128812476712</v>
      </c>
      <c r="X145" s="228">
        <v>0.02719965933890456</v>
      </c>
      <c r="Y145" s="228">
        <v>0.03220424671385238</v>
      </c>
      <c r="Z145" s="228">
        <v>0.028286781711439245</v>
      </c>
      <c r="AA145" s="228">
        <v>0.030575648896723602</v>
      </c>
      <c r="AB145" s="228">
        <v>0.02008269344359126</v>
      </c>
      <c r="AC145" s="228">
        <v>0.023027015528610934</v>
      </c>
      <c r="AD145" s="228">
        <v>0.021377672209026127</v>
      </c>
      <c r="AE145" s="228">
        <v>0.02409313311962207</v>
      </c>
      <c r="AF145" s="228">
        <v>0.021206847707313126</v>
      </c>
      <c r="AG145" s="228">
        <v>0.02190237797246558</v>
      </c>
      <c r="AH145" s="228">
        <v>0.021129015046419806</v>
      </c>
      <c r="AI145" s="228">
        <v>0.12173844702923609</v>
      </c>
      <c r="AJ145" s="228">
        <v>0.13826265174207789</v>
      </c>
      <c r="AK145" s="228">
        <v>0.12157982393528433</v>
      </c>
      <c r="AL145" s="228">
        <v>0.09513590844062947</v>
      </c>
      <c r="AM145" s="228">
        <v>0.1106109860798533</v>
      </c>
      <c r="AN145" s="228">
        <v>0.11188150015757958</v>
      </c>
      <c r="AO145" s="228">
        <v>0.08709521507974867</v>
      </c>
      <c r="AQ145" s="228">
        <v>0.04309541049624567</v>
      </c>
    </row>
    <row r="146" spans="2:43" ht="12.75">
      <c r="B146" s="215" t="s">
        <v>173</v>
      </c>
      <c r="C146" s="225"/>
      <c r="D146" s="226"/>
      <c r="E146" s="226"/>
      <c r="F146" s="226"/>
      <c r="G146" s="228"/>
      <c r="H146" s="228"/>
      <c r="I146" s="228"/>
      <c r="J146" s="228"/>
      <c r="K146" s="228"/>
      <c r="L146" s="228"/>
      <c r="M146" s="228"/>
      <c r="N146" s="228"/>
      <c r="O146" s="228"/>
      <c r="P146" s="228"/>
      <c r="Q146" s="228"/>
      <c r="R146" s="228"/>
      <c r="S146" s="228">
        <v>0.02991908674653453</v>
      </c>
      <c r="T146" s="228">
        <v>0.026927175843694494</v>
      </c>
      <c r="U146" s="228">
        <v>0.023011989891929673</v>
      </c>
      <c r="V146" s="228">
        <v>0.019097744360902256</v>
      </c>
      <c r="W146" s="228">
        <v>0.022888167349763133</v>
      </c>
      <c r="X146" s="228">
        <v>0.022941395645925376</v>
      </c>
      <c r="Y146" s="228">
        <v>0.02633973710819009</v>
      </c>
      <c r="Z146" s="228">
        <v>0.02443218881575046</v>
      </c>
      <c r="AA146" s="228">
        <v>0.024193058172755456</v>
      </c>
      <c r="AB146" s="228">
        <v>0.01914746997440441</v>
      </c>
      <c r="AC146" s="228">
        <v>0.021378430121250798</v>
      </c>
      <c r="AD146" s="228">
        <v>0.013668375213568363</v>
      </c>
      <c r="AE146" s="228">
        <v>0.016973173612282774</v>
      </c>
      <c r="AF146" s="228">
        <v>0.01849528511878263</v>
      </c>
      <c r="AG146" s="228">
        <v>0.014059240717563622</v>
      </c>
      <c r="AH146" s="228">
        <v>0.016326966172233486</v>
      </c>
      <c r="AI146" s="228">
        <v>0.023498899717070105</v>
      </c>
      <c r="AJ146" s="228">
        <v>0.018524357559514426</v>
      </c>
      <c r="AK146" s="228">
        <v>0.01720992941549687</v>
      </c>
      <c r="AL146" s="228">
        <v>0.012732474964234622</v>
      </c>
      <c r="AM146" s="228">
        <v>0.01417020921897141</v>
      </c>
      <c r="AN146" s="228">
        <v>0.017123647441958188</v>
      </c>
      <c r="AO146" s="228">
        <v>0.01681971967133881</v>
      </c>
      <c r="AQ146" s="228">
        <v>0.019875120267415218</v>
      </c>
    </row>
    <row r="147" spans="2:43" ht="12.75">
      <c r="B147" s="215" t="s">
        <v>174</v>
      </c>
      <c r="C147" s="225"/>
      <c r="D147" s="226"/>
      <c r="E147" s="226"/>
      <c r="F147" s="226"/>
      <c r="G147" s="227"/>
      <c r="H147" s="227"/>
      <c r="I147" s="227"/>
      <c r="J147" s="227"/>
      <c r="K147" s="227"/>
      <c r="L147" s="227"/>
      <c r="M147" s="227"/>
      <c r="N147" s="227"/>
      <c r="O147" s="227"/>
      <c r="P147" s="227"/>
      <c r="Q147" s="227"/>
      <c r="R147" s="227"/>
      <c r="S147" s="227">
        <v>0.31493445399234776</v>
      </c>
      <c r="T147" s="227">
        <v>0.2577619893428064</v>
      </c>
      <c r="U147" s="227">
        <v>0.24689499435453519</v>
      </c>
      <c r="V147" s="227">
        <v>0.2462155388471178</v>
      </c>
      <c r="W147" s="227">
        <v>0.23383190504071966</v>
      </c>
      <c r="X147" s="227">
        <v>0.24719220737744185</v>
      </c>
      <c r="Y147" s="227">
        <v>0.2364004044489383</v>
      </c>
      <c r="Z147" s="227">
        <v>0.22368499080827847</v>
      </c>
      <c r="AA147" s="227">
        <v>0.22326910218223817</v>
      </c>
      <c r="AB147" s="227">
        <v>0.40736365426265014</v>
      </c>
      <c r="AC147" s="227">
        <v>0.3330142522867475</v>
      </c>
      <c r="AD147" s="227">
        <v>0.3965912405717381</v>
      </c>
      <c r="AE147" s="227">
        <v>0.3224565547494517</v>
      </c>
      <c r="AF147" s="227">
        <v>0.3226759480351289</v>
      </c>
      <c r="AG147" s="227">
        <v>0.37788902795160617</v>
      </c>
      <c r="AH147" s="227">
        <v>0.4313840571977377</v>
      </c>
      <c r="AI147" s="227">
        <v>-0.24528450172901603</v>
      </c>
      <c r="AJ147" s="227">
        <v>-0.2842503547217405</v>
      </c>
      <c r="AK147" s="227">
        <v>-0.12340391783646601</v>
      </c>
      <c r="AL147" s="227">
        <v>0.17317596566523605</v>
      </c>
      <c r="AM147" s="227">
        <v>0.162623989330666</v>
      </c>
      <c r="AN147" s="227">
        <v>0.08824456350456981</v>
      </c>
      <c r="AO147" s="227">
        <v>0.20483325277912035</v>
      </c>
      <c r="AQ147" s="228">
        <v>0.24074808812005913</v>
      </c>
    </row>
    <row r="148" spans="2:43" ht="12.75">
      <c r="B148" s="215" t="s">
        <v>7</v>
      </c>
      <c r="C148" s="225"/>
      <c r="D148" s="226"/>
      <c r="E148" s="226"/>
      <c r="F148" s="226"/>
      <c r="G148" s="228"/>
      <c r="H148" s="228"/>
      <c r="I148" s="228"/>
      <c r="J148" s="228"/>
      <c r="K148" s="228"/>
      <c r="L148" s="228"/>
      <c r="M148" s="228"/>
      <c r="N148" s="228"/>
      <c r="O148" s="228"/>
      <c r="P148" s="228"/>
      <c r="Q148" s="228"/>
      <c r="R148" s="228"/>
      <c r="S148" s="228">
        <v>0.014300947124129711</v>
      </c>
      <c r="T148" s="228">
        <v>0.015204262877442273</v>
      </c>
      <c r="U148" s="228">
        <v>0.014947040163449648</v>
      </c>
      <c r="V148" s="228">
        <v>0.01368421052631579</v>
      </c>
      <c r="W148" s="228">
        <v>0.012668334486613083</v>
      </c>
      <c r="X148" s="228">
        <v>0.015382977590887316</v>
      </c>
      <c r="Y148" s="228">
        <v>0.014206268958543983</v>
      </c>
      <c r="Z148" s="228">
        <v>0.010674257249599715</v>
      </c>
      <c r="AA148" s="228">
        <v>0.011245516989848641</v>
      </c>
      <c r="AB148" s="228">
        <v>0.00915534554046072</v>
      </c>
      <c r="AC148" s="228">
        <v>0.01047649436290151</v>
      </c>
      <c r="AD148" s="228">
        <v>0.008334375130224612</v>
      </c>
      <c r="AE148" s="228">
        <v>0.011202969461785051</v>
      </c>
      <c r="AF148" s="228">
        <v>0.010198713019547534</v>
      </c>
      <c r="AG148" s="228">
        <v>0.008427200667501043</v>
      </c>
      <c r="AH148" s="228">
        <v>0.007096361114075338</v>
      </c>
      <c r="AI148" s="228">
        <v>0.04731216598553914</v>
      </c>
      <c r="AJ148" s="228">
        <v>0.038546429134478956</v>
      </c>
      <c r="AK148" s="228">
        <v>0.030454437306685702</v>
      </c>
      <c r="AL148" s="228">
        <v>0.023605150214592276</v>
      </c>
      <c r="AM148" s="228">
        <v>0.023672584812869883</v>
      </c>
      <c r="AN148" s="228">
        <v>0.026263262947788635</v>
      </c>
      <c r="AO148" s="228">
        <v>0.022136297728371192</v>
      </c>
      <c r="AQ148" s="228">
        <v>0.015463661882420623</v>
      </c>
    </row>
    <row r="149" spans="2:43" ht="12.75">
      <c r="B149" s="215" t="s">
        <v>8</v>
      </c>
      <c r="C149" s="225"/>
      <c r="D149" s="226"/>
      <c r="E149" s="226"/>
      <c r="F149" s="226"/>
      <c r="G149" s="228"/>
      <c r="H149" s="228"/>
      <c r="I149" s="228"/>
      <c r="J149" s="228"/>
      <c r="K149" s="228"/>
      <c r="L149" s="228"/>
      <c r="M149" s="228"/>
      <c r="N149" s="228"/>
      <c r="O149" s="228"/>
      <c r="P149" s="228"/>
      <c r="Q149" s="228"/>
      <c r="R149" s="228"/>
      <c r="S149" s="228">
        <v>0.05475757385686508</v>
      </c>
      <c r="T149" s="228">
        <v>0.06564831261101244</v>
      </c>
      <c r="U149" s="228">
        <v>0.07726221839883865</v>
      </c>
      <c r="V149" s="228">
        <v>0.0850125313283208</v>
      </c>
      <c r="W149" s="228">
        <v>0.08138606483206473</v>
      </c>
      <c r="X149" s="228">
        <v>0.08026827061265769</v>
      </c>
      <c r="Y149" s="228">
        <v>0.06870576339737108</v>
      </c>
      <c r="Z149" s="228">
        <v>0.06956057640989148</v>
      </c>
      <c r="AA149" s="228">
        <v>0.06571029116771017</v>
      </c>
      <c r="AB149" s="228">
        <v>0.046367395156526874</v>
      </c>
      <c r="AC149" s="228">
        <v>0.056636885768985325</v>
      </c>
      <c r="AD149" s="228">
        <v>0.05371504771429762</v>
      </c>
      <c r="AE149" s="228">
        <v>0.06266239244137001</v>
      </c>
      <c r="AF149" s="228">
        <v>0.06038285644906714</v>
      </c>
      <c r="AG149" s="228">
        <v>0.05185648727576137</v>
      </c>
      <c r="AH149" s="228">
        <v>0.047593639953046635</v>
      </c>
      <c r="AI149" s="228">
        <v>0.12370323797547941</v>
      </c>
      <c r="AJ149" s="228">
        <v>0.12123600819801356</v>
      </c>
      <c r="AK149" s="228">
        <v>0.11372828931715441</v>
      </c>
      <c r="AL149" s="228">
        <v>0.0896280400572246</v>
      </c>
      <c r="AM149" s="228">
        <v>0.07535217137617738</v>
      </c>
      <c r="AN149" s="228">
        <v>0.07374724235739048</v>
      </c>
      <c r="AO149" s="228">
        <v>0.06892218463025616</v>
      </c>
      <c r="AQ149" s="228">
        <v>0.07061805052719283</v>
      </c>
    </row>
    <row r="150" spans="2:43" ht="12.75">
      <c r="B150" s="249" t="s">
        <v>9</v>
      </c>
      <c r="C150" s="250"/>
      <c r="D150" s="251"/>
      <c r="E150" s="251"/>
      <c r="F150" s="251"/>
      <c r="G150" s="228"/>
      <c r="H150" s="228"/>
      <c r="I150" s="228"/>
      <c r="J150" s="228"/>
      <c r="K150" s="228"/>
      <c r="L150" s="228"/>
      <c r="M150" s="228"/>
      <c r="N150" s="228"/>
      <c r="O150" s="228"/>
      <c r="P150" s="228"/>
      <c r="Q150" s="228"/>
      <c r="R150" s="228"/>
      <c r="S150" s="228">
        <v>0.054694850404566266</v>
      </c>
      <c r="T150" s="228">
        <v>0.07147424511545293</v>
      </c>
      <c r="U150" s="228">
        <v>0.0616162159255874</v>
      </c>
      <c r="V150" s="228">
        <v>0.045664160401002504</v>
      </c>
      <c r="W150" s="228">
        <v>0.04540373662639059</v>
      </c>
      <c r="X150" s="228">
        <v>0.03821791664448821</v>
      </c>
      <c r="Y150" s="228">
        <v>0.033367037411526794</v>
      </c>
      <c r="Z150" s="228">
        <v>0.03771570894858566</v>
      </c>
      <c r="AA150" s="228">
        <v>0.03501306911433955</v>
      </c>
      <c r="AB150" s="228">
        <v>0.035144713526284704</v>
      </c>
      <c r="AC150" s="228">
        <v>0.03477983407785577</v>
      </c>
      <c r="AD150" s="228">
        <v>0.02804517231320582</v>
      </c>
      <c r="AE150" s="228">
        <v>0.030133288341488106</v>
      </c>
      <c r="AF150" s="228">
        <v>0.036383503986401715</v>
      </c>
      <c r="AG150" s="228">
        <v>0.02987067167292449</v>
      </c>
      <c r="AH150" s="228">
        <v>0.023690107779319177</v>
      </c>
      <c r="AI150" s="228">
        <v>0.09831813895001572</v>
      </c>
      <c r="AJ150" s="228">
        <v>0.10081980135582531</v>
      </c>
      <c r="AK150" s="228">
        <v>0.08232215084463479</v>
      </c>
      <c r="AL150" s="228">
        <v>0.05994277539341917</v>
      </c>
      <c r="AM150" s="228">
        <v>0.06359923314161874</v>
      </c>
      <c r="AN150" s="228">
        <v>0.06408236159260426</v>
      </c>
      <c r="AO150" s="228">
        <v>0.10884485258579024</v>
      </c>
      <c r="AQ150" s="228">
        <v>0.047799478262594605</v>
      </c>
    </row>
    <row r="151" spans="2:43" ht="12.75">
      <c r="B151" s="217" t="s">
        <v>48</v>
      </c>
      <c r="C151" s="252"/>
      <c r="D151" s="252"/>
      <c r="E151" s="252"/>
      <c r="F151" s="252"/>
      <c r="G151" s="252"/>
      <c r="H151" s="252"/>
      <c r="I151" s="252"/>
      <c r="J151" s="252"/>
      <c r="K151" s="252"/>
      <c r="L151" s="252"/>
      <c r="M151" s="252"/>
      <c r="N151" s="252"/>
      <c r="O151" s="252"/>
      <c r="P151" s="252"/>
      <c r="Q151" s="252"/>
      <c r="R151" s="252"/>
      <c r="S151" s="252">
        <v>0.19118108260678668</v>
      </c>
      <c r="T151" s="252">
        <v>0.10543516873889876</v>
      </c>
      <c r="U151" s="252">
        <v>0.0930695198666595</v>
      </c>
      <c r="V151" s="252">
        <v>0.1018546365914787</v>
      </c>
      <c r="W151" s="252">
        <v>0.09437376909565125</v>
      </c>
      <c r="X151" s="252">
        <v>0.11332304252940863</v>
      </c>
      <c r="Y151" s="252">
        <v>0.12012133468149647</v>
      </c>
      <c r="Z151" s="252">
        <v>0.10573444820020163</v>
      </c>
      <c r="AA151" s="252">
        <v>0.11130022491033979</v>
      </c>
      <c r="AB151" s="252">
        <v>0.3166962000393778</v>
      </c>
      <c r="AC151" s="252">
        <v>0.2311210380770049</v>
      </c>
      <c r="AD151" s="252">
        <v>0.30649664541401006</v>
      </c>
      <c r="AE151" s="252">
        <v>0.2184579045048085</v>
      </c>
      <c r="AF151" s="252">
        <v>0.2157108745801125</v>
      </c>
      <c r="AG151" s="252">
        <v>0.2877346683354193</v>
      </c>
      <c r="AH151" s="252">
        <v>0.35300394835129656</v>
      </c>
      <c r="AI151" s="252">
        <v>-0.5146180446400503</v>
      </c>
      <c r="AJ151" s="252">
        <v>-0.5448525934100583</v>
      </c>
      <c r="AK151" s="252">
        <v>-0.3499087953049409</v>
      </c>
      <c r="AL151" s="252">
        <v>0</v>
      </c>
      <c r="AM151" s="252">
        <v>0</v>
      </c>
      <c r="AN151" s="252">
        <v>-0.07584830339321358</v>
      </c>
      <c r="AO151" s="252">
        <v>0.004929917834702755</v>
      </c>
      <c r="AQ151" s="252">
        <v>0.1068449067933388</v>
      </c>
    </row>
    <row r="152" spans="3:6" ht="12.75">
      <c r="C152" s="181"/>
      <c r="D152" s="181"/>
      <c r="E152" s="181"/>
      <c r="F152" s="181"/>
    </row>
    <row r="153" ht="12.75">
      <c r="A153" s="212" t="s">
        <v>189</v>
      </c>
    </row>
    <row r="154" spans="1:45" ht="12.75" customHeight="1">
      <c r="A154" s="334" t="s">
        <v>81</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row>
    <row r="155" spans="1:45" ht="18.75" customHeight="1">
      <c r="A155" s="327" t="s">
        <v>38</v>
      </c>
      <c r="B155" s="327"/>
      <c r="C155" s="327"/>
      <c r="D155" s="327"/>
      <c r="E155" s="327"/>
      <c r="F155" s="327"/>
      <c r="G155" s="327"/>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c r="AP155" s="333"/>
      <c r="AQ155" s="333"/>
      <c r="AR155" s="333"/>
      <c r="AS155" s="333"/>
    </row>
    <row r="156" spans="1:45" ht="30" customHeight="1">
      <c r="A156" s="325" t="s">
        <v>91</v>
      </c>
      <c r="B156" s="326"/>
      <c r="C156" s="326"/>
      <c r="D156" s="326"/>
      <c r="E156" s="326"/>
      <c r="F156" s="326"/>
      <c r="G156" s="326"/>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row>
    <row r="157" spans="1:45" ht="12.75">
      <c r="A157" s="327" t="s">
        <v>30</v>
      </c>
      <c r="B157" s="327"/>
      <c r="C157" s="327"/>
      <c r="D157" s="327"/>
      <c r="E157" s="327"/>
      <c r="F157" s="327"/>
      <c r="G157" s="327"/>
      <c r="H157" s="327"/>
      <c r="I157" s="327"/>
      <c r="J157" s="327"/>
      <c r="K157" s="327"/>
      <c r="L157" s="327"/>
      <c r="M157" s="327"/>
      <c r="N157" s="327"/>
      <c r="O157" s="327"/>
      <c r="P157" s="327"/>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row>
    <row r="158" spans="1:41" ht="20.25" customHeight="1">
      <c r="A158" s="332"/>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253"/>
      <c r="Y158" s="253"/>
      <c r="Z158" s="253"/>
      <c r="AA158" s="253"/>
      <c r="AB158" s="253"/>
      <c r="AC158" s="253"/>
      <c r="AD158" s="253"/>
      <c r="AE158" s="253"/>
      <c r="AF158" s="253"/>
      <c r="AG158" s="253"/>
      <c r="AH158" s="253"/>
      <c r="AI158" s="253"/>
      <c r="AJ158" s="253"/>
      <c r="AK158" s="253"/>
      <c r="AL158" s="253"/>
      <c r="AM158" s="253"/>
      <c r="AN158" s="253"/>
      <c r="AO158" s="253"/>
    </row>
    <row r="159" ht="12.75">
      <c r="A159" s="179" t="s">
        <v>681</v>
      </c>
    </row>
    <row r="160" spans="7:41" ht="12.75">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row>
    <row r="161" ht="15.75" customHeight="1"/>
    <row r="164" ht="12.75">
      <c r="AQ164" s="254"/>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6"/>
  <dimension ref="A1:AY164"/>
  <sheetViews>
    <sheetView showGridLines="0" zoomScale="75" zoomScaleNormal="75" zoomScalePageLayoutView="0" workbookViewId="0" topLeftCell="A1">
      <pane xSplit="18" ySplit="6" topLeftCell="AG7" activePane="bottomRight" state="frozen"/>
      <selection pane="topLeft" activeCell="S7" sqref="S7"/>
      <selection pane="topRight" activeCell="S7" sqref="S7"/>
      <selection pane="bottomLeft" activeCell="S7" sqref="S7"/>
      <selection pane="bottomRight" activeCell="AQ5" sqref="AQ5"/>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0.8515625" style="2" customWidth="1"/>
    <col min="44" max="44" width="3.140625" style="2" customWidth="1"/>
    <col min="45" max="45" width="10.8515625" style="2" customWidth="1"/>
    <col min="46" max="16384" width="9.140625" style="2" customWidth="1"/>
  </cols>
  <sheetData>
    <row r="1" ht="34.5" customHeight="1">
      <c r="B1" s="132" t="s">
        <v>264</v>
      </c>
    </row>
    <row r="2" spans="2:43" ht="34.5" customHeight="1">
      <c r="B2" s="131" t="s">
        <v>254</v>
      </c>
      <c r="AQ2" s="28"/>
    </row>
    <row r="3" spans="42:45" s="28" customFormat="1" ht="15" customHeight="1">
      <c r="AP3" s="2"/>
      <c r="AQ3" s="2"/>
      <c r="AR3" s="2"/>
      <c r="AS3" s="2"/>
    </row>
    <row r="4" spans="1:45" s="28" customFormat="1" ht="15" customHeight="1">
      <c r="A4" s="152" t="s">
        <v>103</v>
      </c>
      <c r="B4" s="28" t="e">
        <v>#REF!</v>
      </c>
      <c r="C4" s="28" t="s">
        <v>504</v>
      </c>
      <c r="D4" s="28" t="s">
        <v>505</v>
      </c>
      <c r="E4" s="28" t="s">
        <v>506</v>
      </c>
      <c r="F4" s="28" t="s">
        <v>507</v>
      </c>
      <c r="G4" s="28" t="s">
        <v>508</v>
      </c>
      <c r="H4" s="28" t="s">
        <v>509</v>
      </c>
      <c r="I4" s="28" t="s">
        <v>510</v>
      </c>
      <c r="J4" s="28" t="s">
        <v>511</v>
      </c>
      <c r="K4" s="28" t="s">
        <v>512</v>
      </c>
      <c r="L4" s="28" t="s">
        <v>513</v>
      </c>
      <c r="M4" s="28" t="s">
        <v>514</v>
      </c>
      <c r="N4" s="28" t="s">
        <v>515</v>
      </c>
      <c r="O4" s="28" t="s">
        <v>516</v>
      </c>
      <c r="P4" s="28" t="s">
        <v>517</v>
      </c>
      <c r="Q4" s="28" t="s">
        <v>518</v>
      </c>
      <c r="S4" s="28" t="s">
        <v>519</v>
      </c>
      <c r="T4" s="28" t="s">
        <v>520</v>
      </c>
      <c r="U4" s="28" t="s">
        <v>521</v>
      </c>
      <c r="V4" s="28" t="s">
        <v>522</v>
      </c>
      <c r="W4" s="28" t="s">
        <v>523</v>
      </c>
      <c r="X4" s="28" t="s">
        <v>524</v>
      </c>
      <c r="Y4" s="28" t="s">
        <v>525</v>
      </c>
      <c r="Z4" s="28" t="s">
        <v>526</v>
      </c>
      <c r="AA4" s="28" t="s">
        <v>527</v>
      </c>
      <c r="AB4" s="28" t="s">
        <v>528</v>
      </c>
      <c r="AC4" s="28" t="s">
        <v>529</v>
      </c>
      <c r="AD4" s="28" t="s">
        <v>530</v>
      </c>
      <c r="AE4" s="28" t="s">
        <v>531</v>
      </c>
      <c r="AF4" s="28" t="s">
        <v>532</v>
      </c>
      <c r="AG4" s="28" t="s">
        <v>533</v>
      </c>
      <c r="AH4" s="28" t="s">
        <v>534</v>
      </c>
      <c r="AI4" s="28" t="s">
        <v>535</v>
      </c>
      <c r="AJ4" s="28" t="s">
        <v>536</v>
      </c>
      <c r="AK4" s="28" t="s">
        <v>537</v>
      </c>
      <c r="AL4" s="28" t="s">
        <v>538</v>
      </c>
      <c r="AM4" s="28" t="s">
        <v>539</v>
      </c>
      <c r="AN4" s="28" t="s">
        <v>540</v>
      </c>
      <c r="AO4" s="28" t="s">
        <v>541</v>
      </c>
      <c r="AP4" s="2"/>
      <c r="AR4" s="2"/>
      <c r="AS4" s="2"/>
    </row>
    <row r="5" spans="19:45" s="28" customFormat="1" ht="15" customHeight="1">
      <c r="S5" s="28" t="s">
        <v>542</v>
      </c>
      <c r="T5" s="28" t="s">
        <v>543</v>
      </c>
      <c r="U5" s="28" t="s">
        <v>544</v>
      </c>
      <c r="V5" s="28" t="s">
        <v>545</v>
      </c>
      <c r="W5" s="28" t="s">
        <v>546</v>
      </c>
      <c r="X5" s="28" t="s">
        <v>547</v>
      </c>
      <c r="Y5" s="28" t="s">
        <v>548</v>
      </c>
      <c r="Z5" s="28" t="s">
        <v>549</v>
      </c>
      <c r="AA5" s="28" t="s">
        <v>550</v>
      </c>
      <c r="AB5" s="28" t="s">
        <v>551</v>
      </c>
      <c r="AC5" s="28" t="s">
        <v>552</v>
      </c>
      <c r="AD5" s="28" t="s">
        <v>553</v>
      </c>
      <c r="AE5" s="28" t="s">
        <v>519</v>
      </c>
      <c r="AF5" s="28" t="s">
        <v>520</v>
      </c>
      <c r="AG5" s="28" t="s">
        <v>521</v>
      </c>
      <c r="AH5" s="28" t="s">
        <v>522</v>
      </c>
      <c r="AI5" s="28" t="s">
        <v>523</v>
      </c>
      <c r="AJ5" s="28" t="s">
        <v>524</v>
      </c>
      <c r="AK5" s="28" t="s">
        <v>525</v>
      </c>
      <c r="AL5" s="28" t="s">
        <v>526</v>
      </c>
      <c r="AM5" s="28" t="s">
        <v>527</v>
      </c>
      <c r="AN5" s="28" t="s">
        <v>528</v>
      </c>
      <c r="AO5" s="28" t="s">
        <v>529</v>
      </c>
      <c r="AP5" s="2"/>
      <c r="AR5" s="2"/>
      <c r="AS5" s="2"/>
    </row>
    <row r="6" spans="2:51"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291" t="s">
        <v>128</v>
      </c>
      <c r="AR6" s="184"/>
      <c r="AS6" s="184"/>
      <c r="AT6" s="184"/>
      <c r="AU6" s="184"/>
      <c r="AW6" s="291"/>
      <c r="AY6" s="292"/>
    </row>
    <row r="7" spans="1:43" ht="15.75">
      <c r="A7" s="10" t="s">
        <v>108</v>
      </c>
      <c r="B7" s="5"/>
      <c r="C7" s="158" t="s">
        <v>191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2.75">
      <c r="A8" s="2">
        <v>4.3</v>
      </c>
      <c r="B8" s="48" t="s">
        <v>109</v>
      </c>
      <c r="C8" s="20"/>
      <c r="D8" s="20"/>
      <c r="E8" s="20"/>
      <c r="F8" s="20"/>
      <c r="G8" s="20"/>
      <c r="H8" s="20"/>
      <c r="I8" s="20"/>
      <c r="J8" s="20"/>
      <c r="K8" s="20"/>
      <c r="L8" s="20"/>
      <c r="M8" s="20"/>
      <c r="N8" s="20"/>
      <c r="O8" s="20"/>
      <c r="P8" s="20"/>
      <c r="Q8" s="20"/>
      <c r="R8" s="20"/>
      <c r="S8" s="20"/>
      <c r="T8" s="20"/>
      <c r="U8" s="20"/>
      <c r="V8" s="20"/>
      <c r="W8" s="128"/>
      <c r="X8" s="128"/>
      <c r="Y8" s="128"/>
      <c r="Z8" s="128"/>
      <c r="AA8" s="128"/>
      <c r="AB8" s="128"/>
      <c r="AC8" s="128"/>
      <c r="AD8" s="128"/>
      <c r="AE8" s="128"/>
      <c r="AF8" s="128"/>
      <c r="AG8" s="128"/>
      <c r="AH8" s="128"/>
      <c r="AI8" s="306">
        <v>2421401</v>
      </c>
      <c r="AJ8" s="306">
        <v>2421401</v>
      </c>
      <c r="AK8" s="306">
        <v>2421401</v>
      </c>
      <c r="AL8" s="306">
        <v>2421401</v>
      </c>
      <c r="AM8" s="306">
        <v>2421401</v>
      </c>
      <c r="AN8" s="306">
        <v>2421401</v>
      </c>
      <c r="AO8" s="306">
        <v>2421401</v>
      </c>
      <c r="AP8" s="104"/>
      <c r="AQ8" s="306">
        <v>2421401</v>
      </c>
    </row>
    <row r="9" spans="2:43" ht="12.75">
      <c r="B9" s="20" t="s">
        <v>86</v>
      </c>
      <c r="W9" s="104"/>
      <c r="X9" s="104"/>
      <c r="Y9" s="104"/>
      <c r="Z9" s="104"/>
      <c r="AA9" s="104"/>
      <c r="AB9" s="104"/>
      <c r="AC9" s="104"/>
      <c r="AD9" s="104"/>
      <c r="AE9" s="104"/>
      <c r="AF9" s="104"/>
      <c r="AG9" s="104"/>
      <c r="AH9" s="104"/>
      <c r="AI9" s="104"/>
      <c r="AJ9" s="104"/>
      <c r="AK9" s="104"/>
      <c r="AL9" s="104"/>
      <c r="AM9" s="104"/>
      <c r="AN9" s="104"/>
      <c r="AO9" s="104"/>
      <c r="AP9" s="104"/>
      <c r="AQ9" s="128">
        <v>7</v>
      </c>
    </row>
    <row r="10" spans="1:43" ht="15.75">
      <c r="A10" s="10" t="s">
        <v>114</v>
      </c>
      <c r="B10" s="6"/>
      <c r="C10" s="6"/>
      <c r="D10" s="6"/>
      <c r="E10" s="6"/>
      <c r="F10" s="6"/>
      <c r="G10" s="6"/>
      <c r="H10" s="6"/>
      <c r="I10" s="6"/>
      <c r="J10" s="6"/>
      <c r="K10" s="6"/>
      <c r="L10" s="6"/>
      <c r="M10" s="6"/>
      <c r="N10" s="6"/>
      <c r="O10" s="6"/>
      <c r="P10" s="6"/>
      <c r="Q10" s="6"/>
      <c r="R10" s="6"/>
      <c r="S10" s="6"/>
      <c r="T10" s="6"/>
      <c r="U10" s="6"/>
      <c r="V10" s="6"/>
      <c r="W10" s="133"/>
      <c r="X10" s="133"/>
      <c r="Y10" s="133"/>
      <c r="Z10" s="133"/>
      <c r="AA10" s="133"/>
      <c r="AB10" s="133"/>
      <c r="AC10" s="133"/>
      <c r="AD10" s="133"/>
      <c r="AE10" s="133"/>
      <c r="AF10" s="133"/>
      <c r="AG10" s="133"/>
      <c r="AH10" s="133"/>
      <c r="AI10" s="133"/>
      <c r="AJ10" s="133"/>
      <c r="AK10" s="133"/>
      <c r="AL10" s="133"/>
      <c r="AM10" s="133"/>
      <c r="AN10" s="133"/>
      <c r="AO10" s="133"/>
      <c r="AP10" s="104"/>
      <c r="AQ10" s="133"/>
    </row>
    <row r="11" spans="1:43" ht="12.75">
      <c r="A11" s="2">
        <v>5.3</v>
      </c>
      <c r="B11" s="20" t="s">
        <v>110</v>
      </c>
      <c r="C11" s="20"/>
      <c r="D11" s="20"/>
      <c r="E11" s="20"/>
      <c r="F11" s="20"/>
      <c r="G11" s="20"/>
      <c r="H11" s="20"/>
      <c r="I11" s="20"/>
      <c r="J11" s="20"/>
      <c r="K11" s="20"/>
      <c r="L11" s="20"/>
      <c r="M11" s="20"/>
      <c r="N11" s="20"/>
      <c r="O11" s="20"/>
      <c r="P11" s="20"/>
      <c r="Q11" s="20"/>
      <c r="R11" s="20"/>
      <c r="S11" s="20"/>
      <c r="T11" s="20"/>
      <c r="U11" s="20"/>
      <c r="V11" s="20"/>
      <c r="W11" s="128"/>
      <c r="X11" s="128"/>
      <c r="Y11" s="128"/>
      <c r="Z11" s="128"/>
      <c r="AA11" s="128"/>
      <c r="AB11" s="128"/>
      <c r="AC11" s="128"/>
      <c r="AD11" s="128"/>
      <c r="AE11" s="128"/>
      <c r="AF11" s="128"/>
      <c r="AG11" s="128"/>
      <c r="AH11" s="128"/>
      <c r="AI11" s="128">
        <v>12660</v>
      </c>
      <c r="AJ11" s="128">
        <v>16803</v>
      </c>
      <c r="AK11" s="128">
        <v>18129</v>
      </c>
      <c r="AL11" s="128">
        <v>20376</v>
      </c>
      <c r="AM11" s="128">
        <v>14627</v>
      </c>
      <c r="AN11" s="128">
        <v>13071</v>
      </c>
      <c r="AO11" s="128">
        <v>12674</v>
      </c>
      <c r="AP11" s="104"/>
      <c r="AQ11" s="128">
        <v>108340</v>
      </c>
    </row>
    <row r="12" spans="2:43" ht="12.75">
      <c r="B12" s="2" t="s">
        <v>111</v>
      </c>
      <c r="W12" s="104"/>
      <c r="X12" s="104"/>
      <c r="Y12" s="104"/>
      <c r="Z12" s="104"/>
      <c r="AA12" s="104"/>
      <c r="AB12" s="104"/>
      <c r="AC12" s="104"/>
      <c r="AD12" s="104"/>
      <c r="AE12" s="104"/>
      <c r="AF12" s="104"/>
      <c r="AG12" s="104"/>
      <c r="AH12" s="104"/>
      <c r="AI12" s="104"/>
      <c r="AJ12" s="104"/>
      <c r="AK12" s="104"/>
      <c r="AL12" s="104"/>
      <c r="AM12" s="104"/>
      <c r="AN12" s="104"/>
      <c r="AO12" s="104"/>
      <c r="AP12" s="104"/>
      <c r="AQ12" s="104"/>
    </row>
    <row r="13" spans="1:43" ht="12.75">
      <c r="A13" s="2">
        <v>5.4</v>
      </c>
      <c r="B13" s="17" t="s">
        <v>112</v>
      </c>
      <c r="C13" s="17"/>
      <c r="D13" s="17"/>
      <c r="E13" s="17"/>
      <c r="F13" s="17"/>
      <c r="G13" s="17"/>
      <c r="H13" s="17"/>
      <c r="I13" s="17"/>
      <c r="J13" s="17"/>
      <c r="K13" s="17"/>
      <c r="L13" s="17"/>
      <c r="M13" s="17"/>
      <c r="N13" s="17"/>
      <c r="O13" s="17"/>
      <c r="P13" s="17"/>
      <c r="Q13" s="17"/>
      <c r="R13" s="17"/>
      <c r="S13" s="17"/>
      <c r="T13" s="17"/>
      <c r="U13" s="17"/>
      <c r="V13" s="17"/>
      <c r="W13" s="30"/>
      <c r="X13" s="30"/>
      <c r="Y13" s="30"/>
      <c r="Z13" s="30"/>
      <c r="AA13" s="30"/>
      <c r="AB13" s="30"/>
      <c r="AC13" s="30"/>
      <c r="AD13" s="30"/>
      <c r="AE13" s="30"/>
      <c r="AF13" s="30"/>
      <c r="AG13" s="30"/>
      <c r="AH13" s="30"/>
      <c r="AI13" s="30">
        <v>12660</v>
      </c>
      <c r="AJ13" s="30">
        <v>16803</v>
      </c>
      <c r="AK13" s="30">
        <v>18129</v>
      </c>
      <c r="AL13" s="30">
        <v>20376</v>
      </c>
      <c r="AM13" s="30">
        <v>14627</v>
      </c>
      <c r="AN13" s="30">
        <v>13071</v>
      </c>
      <c r="AO13" s="30">
        <v>12674</v>
      </c>
      <c r="AP13" s="104"/>
      <c r="AQ13" s="30">
        <v>108340</v>
      </c>
    </row>
    <row r="14" spans="1:43" ht="12.75">
      <c r="A14" s="2">
        <v>5.5</v>
      </c>
      <c r="B14" s="18" t="s">
        <v>113</v>
      </c>
      <c r="C14" s="18"/>
      <c r="D14" s="18"/>
      <c r="E14" s="18"/>
      <c r="F14" s="18"/>
      <c r="G14" s="18"/>
      <c r="H14" s="18"/>
      <c r="I14" s="18"/>
      <c r="J14" s="18"/>
      <c r="K14" s="18"/>
      <c r="L14" s="18"/>
      <c r="M14" s="18"/>
      <c r="N14" s="18"/>
      <c r="O14" s="18"/>
      <c r="P14" s="18"/>
      <c r="Q14" s="18"/>
      <c r="R14" s="18"/>
      <c r="S14" s="18"/>
      <c r="T14" s="18"/>
      <c r="U14" s="18"/>
      <c r="V14" s="18"/>
      <c r="W14" s="93"/>
      <c r="X14" s="93"/>
      <c r="Y14" s="93"/>
      <c r="Z14" s="93"/>
      <c r="AA14" s="93"/>
      <c r="AB14" s="93"/>
      <c r="AC14" s="93"/>
      <c r="AD14" s="93"/>
      <c r="AE14" s="93"/>
      <c r="AF14" s="93"/>
      <c r="AG14" s="93"/>
      <c r="AH14" s="93"/>
      <c r="AI14" s="93">
        <v>0</v>
      </c>
      <c r="AJ14" s="93">
        <v>0</v>
      </c>
      <c r="AK14" s="93">
        <v>0</v>
      </c>
      <c r="AL14" s="93">
        <v>0</v>
      </c>
      <c r="AM14" s="93">
        <v>0</v>
      </c>
      <c r="AN14" s="93">
        <v>0</v>
      </c>
      <c r="AO14" s="93">
        <v>0</v>
      </c>
      <c r="AP14" s="104"/>
      <c r="AQ14" s="93">
        <v>0</v>
      </c>
    </row>
    <row r="15" spans="23:43" ht="6" customHeight="1">
      <c r="W15" s="104"/>
      <c r="X15" s="104"/>
      <c r="Y15" s="104"/>
      <c r="Z15" s="104"/>
      <c r="AA15" s="104"/>
      <c r="AB15" s="104"/>
      <c r="AC15" s="104"/>
      <c r="AD15" s="104"/>
      <c r="AE15" s="104"/>
      <c r="AF15" s="104"/>
      <c r="AG15" s="104"/>
      <c r="AH15" s="104"/>
      <c r="AI15" s="104"/>
      <c r="AJ15" s="104"/>
      <c r="AK15" s="104"/>
      <c r="AL15" s="104"/>
      <c r="AM15" s="104"/>
      <c r="AN15" s="104"/>
      <c r="AO15" s="104"/>
      <c r="AP15" s="104"/>
      <c r="AQ15" s="104"/>
    </row>
    <row r="16" spans="1:43" ht="12.75">
      <c r="A16" s="2">
        <v>5.6</v>
      </c>
      <c r="B16" s="17" t="s">
        <v>34</v>
      </c>
      <c r="C16" s="17"/>
      <c r="D16" s="17"/>
      <c r="E16" s="17"/>
      <c r="F16" s="17"/>
      <c r="G16" s="17"/>
      <c r="H16" s="17"/>
      <c r="I16" s="17"/>
      <c r="J16" s="17"/>
      <c r="K16" s="17"/>
      <c r="L16" s="17"/>
      <c r="M16" s="17"/>
      <c r="N16" s="17"/>
      <c r="O16" s="17"/>
      <c r="P16" s="17"/>
      <c r="Q16" s="17"/>
      <c r="R16" s="17"/>
      <c r="S16" s="17"/>
      <c r="T16" s="17"/>
      <c r="U16" s="17"/>
      <c r="V16" s="17"/>
      <c r="W16" s="30"/>
      <c r="X16" s="30"/>
      <c r="Y16" s="30"/>
      <c r="Z16" s="30"/>
      <c r="AA16" s="30"/>
      <c r="AB16" s="30"/>
      <c r="AC16" s="30"/>
      <c r="AD16" s="30"/>
      <c r="AE16" s="30"/>
      <c r="AF16" s="30"/>
      <c r="AG16" s="30"/>
      <c r="AH16" s="30"/>
      <c r="AI16" s="30">
        <v>70</v>
      </c>
      <c r="AJ16" s="30">
        <v>13</v>
      </c>
      <c r="AK16" s="30">
        <v>8</v>
      </c>
      <c r="AL16" s="30">
        <v>5</v>
      </c>
      <c r="AM16" s="30">
        <v>31</v>
      </c>
      <c r="AN16" s="30">
        <v>3</v>
      </c>
      <c r="AO16" s="30">
        <v>53</v>
      </c>
      <c r="AP16" s="104"/>
      <c r="AQ16" s="30">
        <v>183</v>
      </c>
    </row>
    <row r="17" spans="1:43"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4"/>
      <c r="X17" s="134"/>
      <c r="Y17" s="134"/>
      <c r="Z17" s="134"/>
      <c r="AA17" s="134"/>
      <c r="AB17" s="134"/>
      <c r="AC17" s="134"/>
      <c r="AD17" s="134"/>
      <c r="AE17" s="134"/>
      <c r="AF17" s="134"/>
      <c r="AG17" s="134"/>
      <c r="AH17" s="134"/>
      <c r="AI17" s="134">
        <v>107</v>
      </c>
      <c r="AJ17" s="134">
        <v>104</v>
      </c>
      <c r="AK17" s="134">
        <v>84</v>
      </c>
      <c r="AL17" s="134">
        <v>90</v>
      </c>
      <c r="AM17" s="134">
        <v>86</v>
      </c>
      <c r="AN17" s="134">
        <v>74</v>
      </c>
      <c r="AO17" s="134">
        <v>97</v>
      </c>
      <c r="AP17" s="104"/>
      <c r="AQ17" s="134">
        <v>642</v>
      </c>
    </row>
    <row r="18" spans="1:43"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v>12483</v>
      </c>
      <c r="AJ18" s="93">
        <v>16686</v>
      </c>
      <c r="AK18" s="93">
        <v>18037</v>
      </c>
      <c r="AL18" s="93">
        <v>20281</v>
      </c>
      <c r="AM18" s="93">
        <v>14510</v>
      </c>
      <c r="AN18" s="93">
        <v>12994</v>
      </c>
      <c r="AO18" s="93">
        <v>12524</v>
      </c>
      <c r="AP18" s="104"/>
      <c r="AQ18" s="93">
        <v>107515</v>
      </c>
    </row>
    <row r="19" spans="2:43"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row>
    <row r="20" spans="1:43"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v>12483</v>
      </c>
      <c r="AJ20" s="30">
        <v>16686</v>
      </c>
      <c r="AK20" s="30">
        <v>18037</v>
      </c>
      <c r="AL20" s="30">
        <v>20281</v>
      </c>
      <c r="AM20" s="30">
        <v>14510</v>
      </c>
      <c r="AN20" s="30">
        <v>12994</v>
      </c>
      <c r="AO20" s="30">
        <v>12524</v>
      </c>
      <c r="AP20" s="104"/>
      <c r="AQ20" s="30">
        <v>107515</v>
      </c>
    </row>
    <row r="21" spans="1:43"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4"/>
      <c r="X21" s="134"/>
      <c r="Y21" s="134"/>
      <c r="Z21" s="134"/>
      <c r="AA21" s="134"/>
      <c r="AB21" s="134"/>
      <c r="AC21" s="134"/>
      <c r="AD21" s="134"/>
      <c r="AE21" s="134"/>
      <c r="AF21" s="134"/>
      <c r="AG21" s="134"/>
      <c r="AH21" s="134"/>
      <c r="AI21" s="134">
        <v>0</v>
      </c>
      <c r="AJ21" s="134">
        <v>0</v>
      </c>
      <c r="AK21" s="134">
        <v>0</v>
      </c>
      <c r="AL21" s="134">
        <v>0</v>
      </c>
      <c r="AM21" s="134">
        <v>0</v>
      </c>
      <c r="AN21" s="134">
        <v>0</v>
      </c>
      <c r="AO21" s="134">
        <v>0</v>
      </c>
      <c r="AP21" s="104"/>
      <c r="AQ21" s="134">
        <v>0</v>
      </c>
    </row>
    <row r="22" spans="1:43"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v>12278</v>
      </c>
      <c r="AJ22" s="93">
        <v>16521</v>
      </c>
      <c r="AK22" s="93">
        <v>18014</v>
      </c>
      <c r="AL22" s="93">
        <v>20235</v>
      </c>
      <c r="AM22" s="93">
        <v>14460</v>
      </c>
      <c r="AN22" s="93">
        <v>12978</v>
      </c>
      <c r="AO22" s="93">
        <v>12278</v>
      </c>
      <c r="AP22" s="104"/>
      <c r="AQ22" s="93">
        <v>106764</v>
      </c>
    </row>
    <row r="23" spans="23:43" ht="12.75">
      <c r="W23" s="104"/>
      <c r="X23" s="104"/>
      <c r="Y23" s="104"/>
      <c r="Z23" s="104"/>
      <c r="AA23" s="104"/>
      <c r="AB23" s="104"/>
      <c r="AC23" s="104"/>
      <c r="AD23" s="104"/>
      <c r="AE23" s="104"/>
      <c r="AF23" s="104"/>
      <c r="AG23" s="104"/>
      <c r="AH23" s="104"/>
      <c r="AI23" s="104"/>
      <c r="AJ23" s="104"/>
      <c r="AK23" s="104"/>
      <c r="AL23" s="104"/>
      <c r="AM23" s="104"/>
      <c r="AN23" s="104"/>
      <c r="AO23" s="104"/>
      <c r="AP23" s="104"/>
      <c r="AQ23" s="104"/>
    </row>
    <row r="24" spans="1:43"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v>11920</v>
      </c>
      <c r="AJ24" s="30">
        <v>13007</v>
      </c>
      <c r="AK24" s="30">
        <v>11855</v>
      </c>
      <c r="AL24" s="30">
        <v>12321</v>
      </c>
      <c r="AM24" s="30">
        <v>11452</v>
      </c>
      <c r="AN24" s="30">
        <v>10650</v>
      </c>
      <c r="AO24" s="30">
        <v>10830</v>
      </c>
      <c r="AP24" s="104"/>
      <c r="AQ24" s="30">
        <v>82035</v>
      </c>
    </row>
    <row r="25" spans="1:43"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v>0</v>
      </c>
      <c r="AJ25" s="32">
        <v>0</v>
      </c>
      <c r="AK25" s="32">
        <v>0</v>
      </c>
      <c r="AL25" s="32">
        <v>0</v>
      </c>
      <c r="AM25" s="32">
        <v>0</v>
      </c>
      <c r="AN25" s="32">
        <v>0</v>
      </c>
      <c r="AO25" s="32">
        <v>0</v>
      </c>
      <c r="AP25" s="104"/>
      <c r="AQ25" s="32">
        <v>0</v>
      </c>
    </row>
    <row r="26" spans="1:43"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v>0</v>
      </c>
      <c r="AJ26" s="32">
        <v>0</v>
      </c>
      <c r="AK26" s="32">
        <v>0</v>
      </c>
      <c r="AL26" s="32">
        <v>0</v>
      </c>
      <c r="AM26" s="32">
        <v>0</v>
      </c>
      <c r="AN26" s="32">
        <v>0</v>
      </c>
      <c r="AO26" s="32">
        <v>0</v>
      </c>
      <c r="AP26" s="104"/>
      <c r="AQ26" s="32">
        <v>0</v>
      </c>
    </row>
    <row r="27" spans="1:43"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v>0</v>
      </c>
      <c r="AJ27" s="32">
        <v>0</v>
      </c>
      <c r="AK27" s="32">
        <v>0</v>
      </c>
      <c r="AL27" s="32">
        <v>0</v>
      </c>
      <c r="AM27" s="32">
        <v>0</v>
      </c>
      <c r="AN27" s="32">
        <v>0</v>
      </c>
      <c r="AO27" s="32">
        <v>0</v>
      </c>
      <c r="AP27" s="104"/>
      <c r="AQ27" s="32">
        <v>0</v>
      </c>
    </row>
    <row r="28" spans="1:43"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v>563</v>
      </c>
      <c r="AJ28" s="93">
        <v>3679</v>
      </c>
      <c r="AK28" s="93">
        <v>6182</v>
      </c>
      <c r="AL28" s="93">
        <v>7960</v>
      </c>
      <c r="AM28" s="93">
        <v>3058</v>
      </c>
      <c r="AN28" s="93">
        <v>2344</v>
      </c>
      <c r="AO28" s="93">
        <v>1694</v>
      </c>
      <c r="AP28" s="104"/>
      <c r="AQ28" s="93">
        <v>25480</v>
      </c>
    </row>
    <row r="29" spans="23:43"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v>3768</v>
      </c>
      <c r="AJ30" s="128">
        <v>4303</v>
      </c>
      <c r="AK30" s="128">
        <v>4188</v>
      </c>
      <c r="AL30" s="128">
        <v>4256</v>
      </c>
      <c r="AM30" s="128">
        <v>3919</v>
      </c>
      <c r="AN30" s="128">
        <v>3491</v>
      </c>
      <c r="AO30" s="128">
        <v>3249</v>
      </c>
      <c r="AP30" s="104"/>
      <c r="AQ30" s="128">
        <v>27174</v>
      </c>
    </row>
    <row r="31" spans="1:43"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v>2863</v>
      </c>
      <c r="AJ32" s="30">
        <v>3430</v>
      </c>
      <c r="AK32" s="30">
        <v>3709</v>
      </c>
      <c r="AL32" s="30">
        <v>3689</v>
      </c>
      <c r="AM32" s="30">
        <v>3676</v>
      </c>
      <c r="AN32" s="30">
        <v>3301</v>
      </c>
      <c r="AO32" s="30">
        <v>3065</v>
      </c>
      <c r="AP32" s="104"/>
      <c r="AQ32" s="30">
        <v>23733</v>
      </c>
    </row>
    <row r="33" spans="1:43"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v>0.0003125</v>
      </c>
      <c r="AJ33" s="34">
        <v>0.00024305555555555552</v>
      </c>
      <c r="AK33" s="34">
        <v>0.00017361111111111112</v>
      </c>
      <c r="AL33" s="34">
        <v>0.00018518518518518518</v>
      </c>
      <c r="AM33" s="34">
        <v>9.259259259259259E-05</v>
      </c>
      <c r="AN33" s="34">
        <v>5.7870370370370366E-05</v>
      </c>
      <c r="AO33" s="34">
        <v>9.259259259259259E-05</v>
      </c>
      <c r="AP33" s="104"/>
      <c r="AQ33" s="34">
        <v>0.00016309091029680504</v>
      </c>
    </row>
    <row r="34" spans="1:43" ht="12.75">
      <c r="A34" s="7" t="s">
        <v>73</v>
      </c>
      <c r="B34" s="98" t="s">
        <v>88</v>
      </c>
      <c r="C34" s="98"/>
      <c r="D34" s="98"/>
      <c r="E34" s="98"/>
      <c r="F34" s="98"/>
      <c r="G34" s="159"/>
      <c r="H34" s="159"/>
      <c r="I34" s="159"/>
      <c r="J34" s="159"/>
      <c r="K34" s="159"/>
      <c r="L34" s="159"/>
      <c r="M34" s="159"/>
      <c r="N34" s="159"/>
      <c r="O34" s="159"/>
      <c r="P34" s="159"/>
      <c r="Q34" s="159"/>
      <c r="R34" s="159"/>
      <c r="S34" s="159"/>
      <c r="T34" s="159"/>
      <c r="U34" s="159"/>
      <c r="V34" s="159"/>
      <c r="W34" s="100"/>
      <c r="X34" s="100"/>
      <c r="Y34" s="100"/>
      <c r="Z34" s="100"/>
      <c r="AA34" s="100"/>
      <c r="AB34" s="100"/>
      <c r="AC34" s="100"/>
      <c r="AD34" s="100"/>
      <c r="AE34" s="100"/>
      <c r="AF34" s="100"/>
      <c r="AG34" s="100"/>
      <c r="AH34" s="100"/>
      <c r="AI34" s="100" t="s">
        <v>188</v>
      </c>
      <c r="AJ34" s="100" t="s">
        <v>188</v>
      </c>
      <c r="AK34" s="100" t="s">
        <v>188</v>
      </c>
      <c r="AL34" s="100" t="s">
        <v>188</v>
      </c>
      <c r="AM34" s="100" t="s">
        <v>188</v>
      </c>
      <c r="AN34" s="100" t="s">
        <v>188</v>
      </c>
      <c r="AO34" s="100" t="s">
        <v>188</v>
      </c>
      <c r="AP34" s="104"/>
      <c r="AQ34" s="100" t="s">
        <v>188</v>
      </c>
    </row>
    <row r="35" spans="1:43" ht="5.25" customHeight="1">
      <c r="A35" s="7"/>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2.75">
      <c r="A36" s="7">
        <v>5.19</v>
      </c>
      <c r="B36" s="20" t="s">
        <v>126</v>
      </c>
      <c r="C36" s="20"/>
      <c r="D36" s="20"/>
      <c r="E36" s="20"/>
      <c r="F36" s="20"/>
      <c r="G36" s="20"/>
      <c r="H36" s="20"/>
      <c r="I36" s="20"/>
      <c r="J36" s="20"/>
      <c r="K36" s="20"/>
      <c r="L36" s="20"/>
      <c r="M36" s="20"/>
      <c r="N36" s="20"/>
      <c r="O36" s="20"/>
      <c r="P36" s="20"/>
      <c r="Q36" s="20"/>
      <c r="R36" s="20"/>
      <c r="S36" s="20"/>
      <c r="T36" s="20"/>
      <c r="U36" s="20"/>
      <c r="V36" s="20"/>
      <c r="W36" s="128"/>
      <c r="X36" s="128"/>
      <c r="Y36" s="128"/>
      <c r="Z36" s="128"/>
      <c r="AA36" s="128"/>
      <c r="AB36" s="128"/>
      <c r="AC36" s="128"/>
      <c r="AD36" s="128"/>
      <c r="AE36" s="128"/>
      <c r="AF36" s="128"/>
      <c r="AG36" s="128"/>
      <c r="AH36" s="128"/>
      <c r="AI36" s="128">
        <v>905</v>
      </c>
      <c r="AJ36" s="128">
        <v>873</v>
      </c>
      <c r="AK36" s="128">
        <v>479</v>
      </c>
      <c r="AL36" s="128">
        <v>567</v>
      </c>
      <c r="AM36" s="128">
        <v>243</v>
      </c>
      <c r="AN36" s="128">
        <v>190</v>
      </c>
      <c r="AO36" s="128">
        <v>184</v>
      </c>
      <c r="AP36" s="104"/>
      <c r="AQ36" s="128">
        <v>3441</v>
      </c>
    </row>
    <row r="37" spans="2:43" ht="12.75">
      <c r="B37" s="2" t="s">
        <v>111</v>
      </c>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 r="A38" s="7">
        <v>5.2</v>
      </c>
      <c r="B38" s="20" t="s">
        <v>92</v>
      </c>
      <c r="C38" s="20"/>
      <c r="D38" s="20"/>
      <c r="E38" s="20"/>
      <c r="F38" s="20"/>
      <c r="G38" s="20"/>
      <c r="H38" s="20"/>
      <c r="I38" s="20"/>
      <c r="J38" s="20"/>
      <c r="K38" s="20"/>
      <c r="L38" s="20"/>
      <c r="M38" s="20"/>
      <c r="N38" s="20"/>
      <c r="O38" s="20"/>
      <c r="P38" s="20"/>
      <c r="Q38" s="20"/>
      <c r="R38" s="20"/>
      <c r="S38" s="20"/>
      <c r="T38" s="20"/>
      <c r="U38" s="20"/>
      <c r="V38" s="20"/>
      <c r="W38" s="128"/>
      <c r="X38" s="128"/>
      <c r="Y38" s="128"/>
      <c r="Z38" s="128"/>
      <c r="AA38" s="128"/>
      <c r="AB38" s="128"/>
      <c r="AC38" s="128"/>
      <c r="AD38" s="128"/>
      <c r="AE38" s="128"/>
      <c r="AF38" s="128"/>
      <c r="AG38" s="128"/>
      <c r="AH38" s="128"/>
      <c r="AI38" s="128">
        <v>623</v>
      </c>
      <c r="AJ38" s="128">
        <v>571</v>
      </c>
      <c r="AK38" s="128">
        <v>278</v>
      </c>
      <c r="AL38" s="128">
        <v>314</v>
      </c>
      <c r="AM38" s="128">
        <v>136</v>
      </c>
      <c r="AN38" s="128">
        <v>131</v>
      </c>
      <c r="AO38" s="128">
        <v>126</v>
      </c>
      <c r="AP38" s="104"/>
      <c r="AQ38" s="128">
        <v>2179</v>
      </c>
    </row>
    <row r="39" spans="23:43" ht="5.25" customHeight="1">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 r="A40" s="7">
        <v>5.21</v>
      </c>
      <c r="B40" s="43" t="s">
        <v>127</v>
      </c>
      <c r="C40" s="43"/>
      <c r="D40" s="43"/>
      <c r="E40" s="43"/>
      <c r="F40" s="43"/>
      <c r="G40" s="105"/>
      <c r="H40" s="105"/>
      <c r="I40" s="105"/>
      <c r="J40" s="105"/>
      <c r="K40" s="105"/>
      <c r="L40" s="105"/>
      <c r="M40" s="105"/>
      <c r="N40" s="105"/>
      <c r="O40" s="105"/>
      <c r="P40" s="105"/>
      <c r="Q40" s="105"/>
      <c r="R40" s="105"/>
      <c r="S40" s="105"/>
      <c r="T40" s="105"/>
      <c r="U40" s="105"/>
      <c r="V40" s="105"/>
      <c r="W40" s="129"/>
      <c r="X40" s="129"/>
      <c r="Y40" s="129"/>
      <c r="Z40" s="129"/>
      <c r="AA40" s="129"/>
      <c r="AB40" s="129"/>
      <c r="AC40" s="129"/>
      <c r="AD40" s="129"/>
      <c r="AE40" s="129"/>
      <c r="AF40" s="129"/>
      <c r="AG40" s="129"/>
      <c r="AH40" s="129"/>
      <c r="AI40" s="129">
        <v>0.007777777777777777</v>
      </c>
      <c r="AJ40" s="129">
        <v>0.007534722222222221</v>
      </c>
      <c r="AK40" s="129">
        <v>0.007407407407407407</v>
      </c>
      <c r="AL40" s="129">
        <v>0.0072106481481481475</v>
      </c>
      <c r="AM40" s="129">
        <v>0.0069097222222222225</v>
      </c>
      <c r="AN40" s="129">
        <v>0.0066550925925925935</v>
      </c>
      <c r="AO40" s="129">
        <v>0.006516203703703704</v>
      </c>
      <c r="AP40" s="104"/>
      <c r="AQ40" s="135">
        <v>0.007171150214181999</v>
      </c>
    </row>
    <row r="41" spans="1:43" ht="6" customHeight="1">
      <c r="A41" s="7"/>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 r="A42" s="7"/>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5.75">
      <c r="A43" s="10" t="s">
        <v>133</v>
      </c>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 r="A44" s="8">
        <v>6.2</v>
      </c>
      <c r="B44" s="17" t="s">
        <v>16</v>
      </c>
      <c r="C44" s="17"/>
      <c r="D44" s="17"/>
      <c r="E44" s="17"/>
      <c r="F44" s="17"/>
      <c r="G44" s="17"/>
      <c r="H44" s="17"/>
      <c r="I44" s="17"/>
      <c r="J44" s="17"/>
      <c r="K44" s="17"/>
      <c r="L44" s="17"/>
      <c r="M44" s="17"/>
      <c r="N44" s="17"/>
      <c r="O44" s="17"/>
      <c r="P44" s="17"/>
      <c r="Q44" s="17"/>
      <c r="R44" s="17"/>
      <c r="S44" s="17"/>
      <c r="T44" s="17"/>
      <c r="U44" s="17"/>
      <c r="V44" s="17"/>
      <c r="W44" s="30"/>
      <c r="X44" s="30"/>
      <c r="Y44" s="30"/>
      <c r="Z44" s="30"/>
      <c r="AA44" s="30"/>
      <c r="AB44" s="30"/>
      <c r="AC44" s="30"/>
      <c r="AD44" s="30"/>
      <c r="AE44" s="30"/>
      <c r="AF44" s="30"/>
      <c r="AG44" s="30"/>
      <c r="AH44" s="30"/>
      <c r="AI44" s="30" t="s">
        <v>188</v>
      </c>
      <c r="AJ44" s="30" t="s">
        <v>188</v>
      </c>
      <c r="AK44" s="30" t="s">
        <v>188</v>
      </c>
      <c r="AL44" s="30" t="s">
        <v>188</v>
      </c>
      <c r="AM44" s="30" t="s">
        <v>188</v>
      </c>
      <c r="AN44" s="30" t="s">
        <v>188</v>
      </c>
      <c r="AO44" s="30" t="s">
        <v>188</v>
      </c>
      <c r="AP44" s="104"/>
      <c r="AQ44" s="30" t="s">
        <v>188</v>
      </c>
    </row>
    <row r="45" spans="1:43" ht="12.75">
      <c r="A45" s="8">
        <v>6.3</v>
      </c>
      <c r="B45" s="18" t="s">
        <v>17</v>
      </c>
      <c r="C45" s="18"/>
      <c r="D45" s="18"/>
      <c r="E45" s="18"/>
      <c r="F45" s="18"/>
      <c r="G45" s="18"/>
      <c r="H45" s="18"/>
      <c r="I45" s="18"/>
      <c r="J45" s="18"/>
      <c r="K45" s="18"/>
      <c r="L45" s="18"/>
      <c r="M45" s="18"/>
      <c r="N45" s="18"/>
      <c r="O45" s="18"/>
      <c r="P45" s="18"/>
      <c r="Q45" s="18"/>
      <c r="R45" s="18"/>
      <c r="S45" s="18"/>
      <c r="T45" s="18"/>
      <c r="U45" s="18"/>
      <c r="V45" s="18"/>
      <c r="W45" s="93"/>
      <c r="X45" s="93"/>
      <c r="Y45" s="93"/>
      <c r="Z45" s="93"/>
      <c r="AA45" s="93"/>
      <c r="AB45" s="93"/>
      <c r="AC45" s="93"/>
      <c r="AD45" s="93"/>
      <c r="AE45" s="93"/>
      <c r="AF45" s="93"/>
      <c r="AG45" s="93"/>
      <c r="AH45" s="93"/>
      <c r="AI45" s="93" t="s">
        <v>188</v>
      </c>
      <c r="AJ45" s="93" t="s">
        <v>188</v>
      </c>
      <c r="AK45" s="93" t="s">
        <v>188</v>
      </c>
      <c r="AL45" s="93" t="s">
        <v>188</v>
      </c>
      <c r="AM45" s="93" t="s">
        <v>188</v>
      </c>
      <c r="AN45" s="93" t="s">
        <v>188</v>
      </c>
      <c r="AO45" s="93" t="s">
        <v>188</v>
      </c>
      <c r="AP45" s="104"/>
      <c r="AQ45" s="93" t="s">
        <v>188</v>
      </c>
    </row>
    <row r="46" spans="1:43" ht="12.75">
      <c r="A46" s="8"/>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5.75">
      <c r="A47" s="10" t="s">
        <v>134</v>
      </c>
      <c r="W47" s="104"/>
      <c r="X47" s="104"/>
      <c r="Y47" s="104"/>
      <c r="Z47" s="104"/>
      <c r="AA47" s="104"/>
      <c r="AB47" s="104"/>
      <c r="AC47" s="104"/>
      <c r="AD47" s="104"/>
      <c r="AE47" s="104"/>
      <c r="AF47" s="104"/>
      <c r="AG47" s="104"/>
      <c r="AH47" s="104"/>
      <c r="AI47" s="104"/>
      <c r="AJ47" s="104"/>
      <c r="AK47" s="104"/>
      <c r="AL47" s="104"/>
      <c r="AM47" s="104"/>
      <c r="AN47" s="104"/>
      <c r="AO47" s="294" t="s">
        <v>260</v>
      </c>
      <c r="AP47" s="104"/>
      <c r="AQ47" s="104"/>
    </row>
    <row r="48" spans="1:43"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28">
        <v>380</v>
      </c>
      <c r="AP48" s="104"/>
      <c r="AQ48" s="128">
        <v>380</v>
      </c>
    </row>
    <row r="49" spans="1:43"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30">
        <v>272</v>
      </c>
      <c r="AP50" s="104"/>
      <c r="AQ50" s="30">
        <v>272</v>
      </c>
    </row>
    <row r="51" spans="1:43"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32">
        <v>58</v>
      </c>
      <c r="AP51" s="104"/>
      <c r="AQ51" s="32">
        <v>58</v>
      </c>
    </row>
    <row r="52" spans="1:43"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32">
        <v>15</v>
      </c>
      <c r="AP52" s="104"/>
      <c r="AQ52" s="32">
        <v>15</v>
      </c>
    </row>
    <row r="53" spans="1:43"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32">
        <v>30</v>
      </c>
      <c r="AP53" s="104"/>
      <c r="AQ53" s="32">
        <v>30</v>
      </c>
    </row>
    <row r="54" spans="1:43"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93">
        <v>5</v>
      </c>
      <c r="AP54" s="104"/>
      <c r="AQ54" s="93">
        <v>5</v>
      </c>
    </row>
    <row r="55" spans="1:43"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30">
        <v>325</v>
      </c>
      <c r="AP56" s="104"/>
      <c r="AQ56" s="30">
        <v>325</v>
      </c>
    </row>
    <row r="57" spans="1:43"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32">
        <v>28</v>
      </c>
      <c r="AP57" s="104"/>
      <c r="AQ57" s="32">
        <v>28</v>
      </c>
    </row>
    <row r="58" spans="1:43"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32">
        <v>14</v>
      </c>
      <c r="AP58" s="104"/>
      <c r="AQ58" s="32">
        <v>14</v>
      </c>
    </row>
    <row r="59" spans="1:43"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93">
        <v>13</v>
      </c>
      <c r="AP59" s="104"/>
      <c r="AQ59" s="93">
        <v>13</v>
      </c>
    </row>
    <row r="60" spans="1:43"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30">
        <v>141</v>
      </c>
      <c r="AP61" s="104"/>
      <c r="AQ61" s="30">
        <v>141</v>
      </c>
    </row>
    <row r="62" spans="1:43"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32">
        <v>166</v>
      </c>
      <c r="AP62" s="104"/>
      <c r="AQ62" s="32">
        <v>166</v>
      </c>
    </row>
    <row r="63" spans="1:43"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32">
        <v>47</v>
      </c>
      <c r="AP63" s="104"/>
      <c r="AQ63" s="32">
        <v>47</v>
      </c>
    </row>
    <row r="64" spans="1:43"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32">
        <v>12</v>
      </c>
      <c r="AP64" s="104"/>
      <c r="AQ64" s="32">
        <v>12</v>
      </c>
    </row>
    <row r="65" spans="1:43"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93">
        <v>14</v>
      </c>
      <c r="AP65" s="104"/>
      <c r="AQ65" s="93">
        <v>14</v>
      </c>
    </row>
    <row r="66" spans="1:43"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28">
        <v>24</v>
      </c>
      <c r="AP67" s="104"/>
      <c r="AQ67" s="128">
        <v>24</v>
      </c>
    </row>
    <row r="68" spans="1:43"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30">
        <v>1</v>
      </c>
      <c r="AP69" s="104"/>
      <c r="AQ69" s="30">
        <v>1</v>
      </c>
    </row>
    <row r="70" spans="1:43"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32">
        <v>7</v>
      </c>
      <c r="AP70" s="104"/>
      <c r="AQ70" s="32">
        <v>7</v>
      </c>
    </row>
    <row r="71" spans="1:43"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32">
        <v>7</v>
      </c>
      <c r="AP71" s="104"/>
      <c r="AQ71" s="32">
        <v>7</v>
      </c>
    </row>
    <row r="72" spans="1:43"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93">
        <v>0</v>
      </c>
      <c r="AP72" s="104"/>
      <c r="AQ72" s="93">
        <v>0</v>
      </c>
    </row>
    <row r="73" spans="1:43"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28">
        <v>71</v>
      </c>
      <c r="AP74" s="104"/>
      <c r="AQ74" s="128">
        <v>71</v>
      </c>
    </row>
    <row r="75" spans="1:43"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30">
        <v>2</v>
      </c>
      <c r="AP76" s="104"/>
      <c r="AQ76" s="30">
        <v>2</v>
      </c>
    </row>
    <row r="77" spans="1:43"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32">
        <v>7</v>
      </c>
      <c r="AP77" s="104"/>
      <c r="AQ77" s="32">
        <v>7</v>
      </c>
    </row>
    <row r="78" spans="1:43"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32">
        <v>26</v>
      </c>
      <c r="AP78" s="104"/>
      <c r="AQ78" s="32">
        <v>26</v>
      </c>
    </row>
    <row r="79" spans="1:43"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93">
        <v>2</v>
      </c>
      <c r="AP79" s="104"/>
      <c r="AQ79" s="93">
        <v>2</v>
      </c>
    </row>
    <row r="80" spans="1:43"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28">
        <v>225</v>
      </c>
      <c r="AP81" s="104"/>
      <c r="AQ81" s="128">
        <v>225</v>
      </c>
    </row>
    <row r="82" spans="1:43"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30">
        <v>3</v>
      </c>
      <c r="AP83" s="104"/>
      <c r="AQ83" s="30">
        <v>3</v>
      </c>
    </row>
    <row r="84" spans="1:43"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32">
        <v>10</v>
      </c>
      <c r="AP84" s="104"/>
      <c r="AQ84" s="32">
        <v>10</v>
      </c>
    </row>
    <row r="85" spans="1:43"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32">
        <v>96</v>
      </c>
      <c r="AP85" s="104"/>
      <c r="AQ85" s="32">
        <v>96</v>
      </c>
    </row>
    <row r="86" spans="1:43"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93">
        <v>3</v>
      </c>
      <c r="AP86" s="104"/>
      <c r="AQ86" s="93">
        <v>3</v>
      </c>
    </row>
    <row r="87" spans="1:43"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28">
        <v>3</v>
      </c>
      <c r="AP88" s="104"/>
      <c r="AQ88" s="128">
        <v>3</v>
      </c>
    </row>
    <row r="89" spans="1:43"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30">
        <v>0</v>
      </c>
      <c r="AP90" s="104"/>
      <c r="AQ90" s="30">
        <v>0</v>
      </c>
    </row>
    <row r="91" spans="1:43"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32">
        <v>2</v>
      </c>
      <c r="AP91" s="104"/>
      <c r="AQ91" s="32">
        <v>2</v>
      </c>
    </row>
    <row r="92" spans="1:43"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32">
        <v>3</v>
      </c>
      <c r="AP92" s="104"/>
      <c r="AQ92" s="32">
        <v>3</v>
      </c>
    </row>
    <row r="93" spans="1:43"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93">
        <v>0</v>
      </c>
      <c r="AP93" s="104"/>
      <c r="AQ93" s="93">
        <v>0</v>
      </c>
    </row>
    <row r="94" spans="1:43"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28">
        <v>17</v>
      </c>
      <c r="AP95" s="104"/>
      <c r="AQ95" s="128">
        <v>17</v>
      </c>
    </row>
    <row r="96" spans="1:43"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30">
        <v>0</v>
      </c>
      <c r="AP97" s="104"/>
      <c r="AQ97" s="30">
        <v>0</v>
      </c>
    </row>
    <row r="98" spans="1:43"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32">
        <v>0</v>
      </c>
      <c r="AP98" s="104"/>
      <c r="AQ98" s="32">
        <v>0</v>
      </c>
    </row>
    <row r="99" spans="1:43"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32">
        <v>5</v>
      </c>
      <c r="AP99" s="104"/>
      <c r="AQ99" s="32">
        <v>5</v>
      </c>
    </row>
    <row r="100" spans="1:43"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93">
        <v>1</v>
      </c>
      <c r="AP100" s="104"/>
      <c r="AQ100" s="93">
        <v>1</v>
      </c>
    </row>
    <row r="101" spans="23:43"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row r="103" spans="1:43" ht="12.75">
      <c r="A103" s="26" t="s">
        <v>167</v>
      </c>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row>
    <row r="104" spans="1:43" ht="12.75">
      <c r="A104" s="7">
        <v>5.23</v>
      </c>
      <c r="B104" s="17" t="s">
        <v>129</v>
      </c>
      <c r="C104" s="17"/>
      <c r="D104" s="17"/>
      <c r="E104" s="17"/>
      <c r="F104" s="17"/>
      <c r="G104" s="17"/>
      <c r="H104" s="17"/>
      <c r="I104" s="17"/>
      <c r="J104" s="17"/>
      <c r="K104" s="17"/>
      <c r="L104" s="17"/>
      <c r="M104" s="17"/>
      <c r="N104" s="17"/>
      <c r="O104" s="17"/>
      <c r="P104" s="17"/>
      <c r="Q104" s="17"/>
      <c r="R104" s="17"/>
      <c r="S104" s="17"/>
      <c r="T104" s="17"/>
      <c r="U104" s="17"/>
      <c r="V104" s="17"/>
      <c r="W104" s="30"/>
      <c r="X104" s="30"/>
      <c r="Y104" s="30"/>
      <c r="Z104" s="30"/>
      <c r="AA104" s="30"/>
      <c r="AB104" s="30"/>
      <c r="AC104" s="30"/>
      <c r="AD104" s="30"/>
      <c r="AE104" s="30"/>
      <c r="AF104" s="30"/>
      <c r="AG104" s="30"/>
      <c r="AH104" s="30"/>
      <c r="AI104" s="30">
        <v>1120</v>
      </c>
      <c r="AJ104" s="30">
        <v>1191</v>
      </c>
      <c r="AK104" s="30">
        <v>963</v>
      </c>
      <c r="AL104" s="30">
        <v>1042</v>
      </c>
      <c r="AM104" s="30">
        <v>1037</v>
      </c>
      <c r="AN104" s="30">
        <v>1100</v>
      </c>
      <c r="AO104" s="30">
        <v>1112</v>
      </c>
      <c r="AP104" s="104"/>
      <c r="AQ104" s="30">
        <v>7565</v>
      </c>
    </row>
    <row r="105" spans="1:43" ht="12.75">
      <c r="A105" s="7">
        <v>5.24</v>
      </c>
      <c r="B105" s="22" t="s">
        <v>130</v>
      </c>
      <c r="C105" s="22"/>
      <c r="D105" s="22"/>
      <c r="E105" s="22"/>
      <c r="F105" s="22"/>
      <c r="G105" s="22"/>
      <c r="H105" s="22"/>
      <c r="I105" s="22"/>
      <c r="J105" s="22"/>
      <c r="K105" s="22"/>
      <c r="L105" s="22"/>
      <c r="M105" s="22"/>
      <c r="N105" s="22"/>
      <c r="O105" s="22"/>
      <c r="P105" s="22"/>
      <c r="Q105" s="22"/>
      <c r="R105" s="22"/>
      <c r="S105" s="22"/>
      <c r="T105" s="22"/>
      <c r="U105" s="22"/>
      <c r="V105" s="22"/>
      <c r="W105" s="32"/>
      <c r="X105" s="32"/>
      <c r="Y105" s="32"/>
      <c r="Z105" s="32"/>
      <c r="AA105" s="32"/>
      <c r="AB105" s="32"/>
      <c r="AC105" s="32"/>
      <c r="AD105" s="32"/>
      <c r="AE105" s="32"/>
      <c r="AF105" s="32"/>
      <c r="AG105" s="32"/>
      <c r="AH105" s="32"/>
      <c r="AI105" s="32">
        <v>1123</v>
      </c>
      <c r="AJ105" s="32">
        <v>1207</v>
      </c>
      <c r="AK105" s="32">
        <v>1294</v>
      </c>
      <c r="AL105" s="32">
        <v>1303</v>
      </c>
      <c r="AM105" s="32">
        <v>1196</v>
      </c>
      <c r="AN105" s="32">
        <v>1143</v>
      </c>
      <c r="AO105" s="32">
        <v>983</v>
      </c>
      <c r="AP105" s="104"/>
      <c r="AQ105" s="32">
        <v>8249</v>
      </c>
    </row>
    <row r="106" spans="1:43" ht="12.75">
      <c r="A106" s="7">
        <v>5.25</v>
      </c>
      <c r="B106" s="21" t="s">
        <v>24</v>
      </c>
      <c r="C106" s="22"/>
      <c r="D106" s="22"/>
      <c r="E106" s="22"/>
      <c r="F106" s="22"/>
      <c r="G106" s="22"/>
      <c r="H106" s="22"/>
      <c r="I106" s="22"/>
      <c r="J106" s="22"/>
      <c r="K106" s="22"/>
      <c r="L106" s="22"/>
      <c r="M106" s="22"/>
      <c r="N106" s="22"/>
      <c r="O106" s="22"/>
      <c r="P106" s="22"/>
      <c r="Q106" s="22"/>
      <c r="R106" s="22"/>
      <c r="S106" s="22"/>
      <c r="T106" s="22"/>
      <c r="U106" s="22"/>
      <c r="V106" s="22"/>
      <c r="W106" s="32"/>
      <c r="X106" s="32"/>
      <c r="Y106" s="32"/>
      <c r="Z106" s="32"/>
      <c r="AA106" s="32"/>
      <c r="AB106" s="32"/>
      <c r="AC106" s="32"/>
      <c r="AD106" s="32"/>
      <c r="AE106" s="32"/>
      <c r="AF106" s="32"/>
      <c r="AG106" s="32"/>
      <c r="AH106" s="32"/>
      <c r="AI106" s="32">
        <v>7004</v>
      </c>
      <c r="AJ106" s="32">
        <v>7680</v>
      </c>
      <c r="AK106" s="32">
        <v>7022</v>
      </c>
      <c r="AL106" s="32">
        <v>6981</v>
      </c>
      <c r="AM106" s="32">
        <v>6942</v>
      </c>
      <c r="AN106" s="32">
        <v>6389</v>
      </c>
      <c r="AO106" s="32">
        <v>6308</v>
      </c>
      <c r="AP106" s="104"/>
      <c r="AQ106" s="32">
        <v>48326</v>
      </c>
    </row>
    <row r="107" spans="1:43" ht="12.75">
      <c r="A107" s="81" t="s">
        <v>10</v>
      </c>
      <c r="B107" s="31" t="s">
        <v>39</v>
      </c>
      <c r="C107" s="22"/>
      <c r="D107" s="22"/>
      <c r="E107" s="22"/>
      <c r="F107" s="22"/>
      <c r="G107" s="22"/>
      <c r="H107" s="22"/>
      <c r="I107" s="22"/>
      <c r="J107" s="22"/>
      <c r="K107" s="22"/>
      <c r="L107" s="22"/>
      <c r="M107" s="22"/>
      <c r="N107" s="22"/>
      <c r="O107" s="22"/>
      <c r="P107" s="22"/>
      <c r="Q107" s="22"/>
      <c r="R107" s="22"/>
      <c r="S107" s="22"/>
      <c r="T107" s="22"/>
      <c r="U107" s="22"/>
      <c r="V107" s="22"/>
      <c r="W107" s="160"/>
      <c r="X107" s="160"/>
      <c r="Y107" s="160"/>
      <c r="Z107" s="160"/>
      <c r="AA107" s="160"/>
      <c r="AB107" s="160"/>
      <c r="AC107" s="160"/>
      <c r="AD107" s="160"/>
      <c r="AE107" s="160"/>
      <c r="AF107" s="160"/>
      <c r="AG107" s="160"/>
      <c r="AH107" s="160"/>
      <c r="AI107" s="160">
        <v>5264</v>
      </c>
      <c r="AJ107" s="160">
        <v>5573</v>
      </c>
      <c r="AK107" s="160">
        <v>5087</v>
      </c>
      <c r="AL107" s="160">
        <v>5025</v>
      </c>
      <c r="AM107" s="160">
        <v>4976</v>
      </c>
      <c r="AN107" s="160">
        <v>4678</v>
      </c>
      <c r="AO107" s="160">
        <v>4516</v>
      </c>
      <c r="AP107" s="104"/>
      <c r="AQ107" s="160">
        <v>35119</v>
      </c>
    </row>
    <row r="108" spans="1:43" ht="12.75">
      <c r="A108" s="81" t="s">
        <v>11</v>
      </c>
      <c r="B108" s="31" t="s">
        <v>40</v>
      </c>
      <c r="C108" s="22"/>
      <c r="D108" s="22"/>
      <c r="E108" s="22"/>
      <c r="F108" s="22"/>
      <c r="G108" s="22"/>
      <c r="H108" s="22"/>
      <c r="I108" s="22"/>
      <c r="J108" s="22"/>
      <c r="K108" s="22"/>
      <c r="L108" s="22"/>
      <c r="M108" s="22"/>
      <c r="N108" s="22"/>
      <c r="O108" s="22"/>
      <c r="P108" s="22"/>
      <c r="Q108" s="22"/>
      <c r="R108" s="22"/>
      <c r="S108" s="22"/>
      <c r="T108" s="22"/>
      <c r="U108" s="22"/>
      <c r="V108" s="22"/>
      <c r="W108" s="160"/>
      <c r="X108" s="160"/>
      <c r="Y108" s="160"/>
      <c r="Z108" s="160"/>
      <c r="AA108" s="160"/>
      <c r="AB108" s="160"/>
      <c r="AC108" s="160"/>
      <c r="AD108" s="160"/>
      <c r="AE108" s="160"/>
      <c r="AF108" s="160"/>
      <c r="AG108" s="160"/>
      <c r="AH108" s="160"/>
      <c r="AI108" s="160">
        <v>1074</v>
      </c>
      <c r="AJ108" s="160">
        <v>1236</v>
      </c>
      <c r="AK108" s="160">
        <v>1068</v>
      </c>
      <c r="AL108" s="160">
        <v>1106</v>
      </c>
      <c r="AM108" s="160">
        <v>1064</v>
      </c>
      <c r="AN108" s="160">
        <v>987</v>
      </c>
      <c r="AO108" s="160">
        <v>1041</v>
      </c>
      <c r="AP108" s="104"/>
      <c r="AQ108" s="160">
        <v>7576</v>
      </c>
    </row>
    <row r="109" spans="1:43" ht="12.75">
      <c r="A109" s="81" t="s">
        <v>12</v>
      </c>
      <c r="B109" s="31" t="s">
        <v>41</v>
      </c>
      <c r="C109" s="22"/>
      <c r="D109" s="22"/>
      <c r="E109" s="22"/>
      <c r="F109" s="22"/>
      <c r="G109" s="22"/>
      <c r="H109" s="22"/>
      <c r="I109" s="22"/>
      <c r="J109" s="22"/>
      <c r="K109" s="22"/>
      <c r="L109" s="22"/>
      <c r="M109" s="22"/>
      <c r="N109" s="22"/>
      <c r="O109" s="22"/>
      <c r="P109" s="22"/>
      <c r="Q109" s="22"/>
      <c r="R109" s="22"/>
      <c r="S109" s="22"/>
      <c r="T109" s="22"/>
      <c r="U109" s="22"/>
      <c r="V109" s="22"/>
      <c r="W109" s="160"/>
      <c r="X109" s="160"/>
      <c r="Y109" s="160"/>
      <c r="Z109" s="160"/>
      <c r="AA109" s="160"/>
      <c r="AB109" s="160"/>
      <c r="AC109" s="160"/>
      <c r="AD109" s="160"/>
      <c r="AE109" s="160"/>
      <c r="AF109" s="160"/>
      <c r="AG109" s="160"/>
      <c r="AH109" s="160"/>
      <c r="AI109" s="160">
        <v>666</v>
      </c>
      <c r="AJ109" s="160">
        <v>871</v>
      </c>
      <c r="AK109" s="160">
        <v>867</v>
      </c>
      <c r="AL109" s="160">
        <v>850</v>
      </c>
      <c r="AM109" s="160">
        <v>902</v>
      </c>
      <c r="AN109" s="160">
        <v>724</v>
      </c>
      <c r="AO109" s="160">
        <v>751</v>
      </c>
      <c r="AP109" s="104"/>
      <c r="AQ109" s="160">
        <v>5631</v>
      </c>
    </row>
    <row r="110" spans="1:43" ht="12.75">
      <c r="A110" s="7">
        <v>5.26</v>
      </c>
      <c r="B110" s="21" t="s">
        <v>131</v>
      </c>
      <c r="C110" s="22"/>
      <c r="D110" s="22"/>
      <c r="E110" s="22"/>
      <c r="F110" s="22"/>
      <c r="G110" s="22"/>
      <c r="H110" s="22"/>
      <c r="I110" s="22"/>
      <c r="J110" s="22"/>
      <c r="K110" s="22"/>
      <c r="L110" s="22"/>
      <c r="M110" s="22"/>
      <c r="N110" s="22"/>
      <c r="O110" s="22"/>
      <c r="P110" s="22"/>
      <c r="Q110" s="22"/>
      <c r="R110" s="22"/>
      <c r="S110" s="22"/>
      <c r="T110" s="22"/>
      <c r="U110" s="22"/>
      <c r="V110" s="22"/>
      <c r="W110" s="32"/>
      <c r="X110" s="32"/>
      <c r="Y110" s="32"/>
      <c r="Z110" s="32"/>
      <c r="AA110" s="32"/>
      <c r="AB110" s="32"/>
      <c r="AC110" s="32"/>
      <c r="AD110" s="32"/>
      <c r="AE110" s="32"/>
      <c r="AF110" s="32"/>
      <c r="AG110" s="32"/>
      <c r="AH110" s="32"/>
      <c r="AI110" s="32">
        <v>205</v>
      </c>
      <c r="AJ110" s="32">
        <v>166</v>
      </c>
      <c r="AK110" s="32">
        <v>141</v>
      </c>
      <c r="AL110" s="32">
        <v>132</v>
      </c>
      <c r="AM110" s="32">
        <v>179</v>
      </c>
      <c r="AN110" s="32">
        <v>163</v>
      </c>
      <c r="AO110" s="32">
        <v>159</v>
      </c>
      <c r="AP110" s="104"/>
      <c r="AQ110" s="32">
        <v>1145</v>
      </c>
    </row>
    <row r="111" spans="1:43" ht="12.75">
      <c r="A111" s="7">
        <v>5.27</v>
      </c>
      <c r="B111" s="31" t="s">
        <v>132</v>
      </c>
      <c r="C111" s="22"/>
      <c r="D111" s="22"/>
      <c r="E111" s="22"/>
      <c r="F111" s="22"/>
      <c r="G111" s="22"/>
      <c r="H111" s="22"/>
      <c r="I111" s="22"/>
      <c r="J111" s="22"/>
      <c r="K111" s="22"/>
      <c r="L111" s="22"/>
      <c r="M111" s="22"/>
      <c r="N111" s="22"/>
      <c r="O111" s="22"/>
      <c r="P111" s="22"/>
      <c r="Q111" s="22"/>
      <c r="R111" s="22"/>
      <c r="S111" s="22"/>
      <c r="T111" s="22"/>
      <c r="U111" s="22"/>
      <c r="V111" s="22"/>
      <c r="W111" s="32"/>
      <c r="X111" s="32"/>
      <c r="Y111" s="32"/>
      <c r="Z111" s="32"/>
      <c r="AA111" s="32"/>
      <c r="AB111" s="32"/>
      <c r="AC111" s="32"/>
      <c r="AD111" s="32"/>
      <c r="AE111" s="32"/>
      <c r="AF111" s="32"/>
      <c r="AG111" s="32"/>
      <c r="AH111" s="32"/>
      <c r="AI111" s="32">
        <v>2468</v>
      </c>
      <c r="AJ111" s="32">
        <v>2763</v>
      </c>
      <c r="AK111" s="32">
        <v>2435</v>
      </c>
      <c r="AL111" s="32">
        <v>2863</v>
      </c>
      <c r="AM111" s="32">
        <v>2098</v>
      </c>
      <c r="AN111" s="32">
        <v>1855</v>
      </c>
      <c r="AO111" s="32">
        <v>2268</v>
      </c>
      <c r="AP111" s="104"/>
      <c r="AQ111" s="32">
        <v>16750</v>
      </c>
    </row>
    <row r="112" spans="1:43" ht="12.75">
      <c r="A112" s="81" t="s">
        <v>13</v>
      </c>
      <c r="B112" s="31" t="s">
        <v>42</v>
      </c>
      <c r="C112" s="22"/>
      <c r="D112" s="22"/>
      <c r="E112" s="22"/>
      <c r="F112" s="22"/>
      <c r="G112" s="22"/>
      <c r="H112" s="22"/>
      <c r="I112" s="22"/>
      <c r="J112" s="22"/>
      <c r="K112" s="22"/>
      <c r="L112" s="22"/>
      <c r="M112" s="22"/>
      <c r="N112" s="22"/>
      <c r="O112" s="22"/>
      <c r="P112" s="22"/>
      <c r="Q112" s="22"/>
      <c r="R112" s="22"/>
      <c r="S112" s="22"/>
      <c r="T112" s="22"/>
      <c r="U112" s="22"/>
      <c r="V112" s="22"/>
      <c r="W112" s="32"/>
      <c r="X112" s="32"/>
      <c r="Y112" s="32"/>
      <c r="Z112" s="32"/>
      <c r="AA112" s="32"/>
      <c r="AB112" s="32"/>
      <c r="AC112" s="32"/>
      <c r="AD112" s="32"/>
      <c r="AE112" s="32"/>
      <c r="AF112" s="32"/>
      <c r="AG112" s="32"/>
      <c r="AH112" s="32"/>
      <c r="AI112" s="32">
        <v>447</v>
      </c>
      <c r="AJ112" s="32">
        <v>432</v>
      </c>
      <c r="AK112" s="32">
        <v>379</v>
      </c>
      <c r="AL112" s="32">
        <v>378</v>
      </c>
      <c r="AM112" s="32">
        <v>347</v>
      </c>
      <c r="AN112" s="32">
        <v>307</v>
      </c>
      <c r="AO112" s="32">
        <v>326</v>
      </c>
      <c r="AP112" s="104"/>
      <c r="AQ112" s="32">
        <v>2616</v>
      </c>
    </row>
    <row r="113" spans="1:43" ht="12.75">
      <c r="A113" s="81" t="s">
        <v>14</v>
      </c>
      <c r="B113" s="31" t="s">
        <v>43</v>
      </c>
      <c r="C113" s="22"/>
      <c r="D113" s="22"/>
      <c r="E113" s="22"/>
      <c r="F113" s="22"/>
      <c r="G113" s="22"/>
      <c r="H113" s="22"/>
      <c r="I113" s="22"/>
      <c r="J113" s="22"/>
      <c r="K113" s="22"/>
      <c r="L113" s="22"/>
      <c r="M113" s="22"/>
      <c r="N113" s="22"/>
      <c r="O113" s="22"/>
      <c r="P113" s="22"/>
      <c r="Q113" s="22"/>
      <c r="R113" s="22"/>
      <c r="S113" s="22"/>
      <c r="T113" s="22"/>
      <c r="U113" s="22"/>
      <c r="V113" s="22"/>
      <c r="W113" s="32"/>
      <c r="X113" s="32"/>
      <c r="Y113" s="32"/>
      <c r="Z113" s="32"/>
      <c r="AA113" s="32"/>
      <c r="AB113" s="32"/>
      <c r="AC113" s="32"/>
      <c r="AD113" s="32"/>
      <c r="AE113" s="32"/>
      <c r="AF113" s="32"/>
      <c r="AG113" s="32"/>
      <c r="AH113" s="32"/>
      <c r="AI113" s="32">
        <v>1220</v>
      </c>
      <c r="AJ113" s="32">
        <v>1257</v>
      </c>
      <c r="AK113" s="32">
        <v>1177</v>
      </c>
      <c r="AL113" s="32">
        <v>1193</v>
      </c>
      <c r="AM113" s="32">
        <v>961</v>
      </c>
      <c r="AN113" s="32">
        <v>922</v>
      </c>
      <c r="AO113" s="32">
        <v>896</v>
      </c>
      <c r="AP113" s="104"/>
      <c r="AQ113" s="32">
        <v>7626</v>
      </c>
    </row>
    <row r="114" spans="1:43" ht="12.75">
      <c r="A114" s="81" t="s">
        <v>15</v>
      </c>
      <c r="B114" s="35" t="s">
        <v>44</v>
      </c>
      <c r="C114" s="18"/>
      <c r="D114" s="18"/>
      <c r="E114" s="18"/>
      <c r="F114" s="18"/>
      <c r="G114" s="18"/>
      <c r="H114" s="18"/>
      <c r="I114" s="18"/>
      <c r="J114" s="18"/>
      <c r="K114" s="18"/>
      <c r="L114" s="18"/>
      <c r="M114" s="18"/>
      <c r="N114" s="18"/>
      <c r="O114" s="18"/>
      <c r="P114" s="18"/>
      <c r="Q114" s="18"/>
      <c r="R114" s="18"/>
      <c r="S114" s="18"/>
      <c r="T114" s="18"/>
      <c r="U114" s="18"/>
      <c r="V114" s="18"/>
      <c r="W114" s="93"/>
      <c r="X114" s="93"/>
      <c r="Y114" s="93"/>
      <c r="Z114" s="93"/>
      <c r="AA114" s="93"/>
      <c r="AB114" s="93"/>
      <c r="AC114" s="93"/>
      <c r="AD114" s="93"/>
      <c r="AE114" s="93"/>
      <c r="AF114" s="93"/>
      <c r="AG114" s="93"/>
      <c r="AH114" s="93"/>
      <c r="AI114" s="93">
        <v>801</v>
      </c>
      <c r="AJ114" s="93">
        <v>1074</v>
      </c>
      <c r="AK114" s="93">
        <v>879</v>
      </c>
      <c r="AL114" s="93">
        <v>1292</v>
      </c>
      <c r="AM114" s="93">
        <v>790</v>
      </c>
      <c r="AN114" s="93">
        <v>626</v>
      </c>
      <c r="AO114" s="93">
        <v>1046</v>
      </c>
      <c r="AP114" s="104"/>
      <c r="AQ114" s="93">
        <v>6508</v>
      </c>
    </row>
    <row r="115" spans="23:43" ht="12.75">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row>
    <row r="116" spans="1:43" ht="15.75">
      <c r="A116" s="10" t="s">
        <v>177</v>
      </c>
      <c r="C116" s="28"/>
      <c r="D116" s="28"/>
      <c r="E116" s="28"/>
      <c r="F116" s="28"/>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row>
    <row r="117" spans="2:43" ht="12.75">
      <c r="B117" s="29" t="s">
        <v>21</v>
      </c>
      <c r="C117" s="161"/>
      <c r="D117" s="162"/>
      <c r="E117" s="162"/>
      <c r="F117" s="162"/>
      <c r="G117" s="41" t="e">
        <v>#DIV/0!</v>
      </c>
      <c r="H117" s="41" t="e">
        <v>#DIV/0!</v>
      </c>
      <c r="I117" s="41" t="e">
        <v>#DIV/0!</v>
      </c>
      <c r="J117" s="41" t="e">
        <v>#DIV/0!</v>
      </c>
      <c r="K117" s="41" t="e">
        <v>#DIV/0!</v>
      </c>
      <c r="L117" s="41" t="e">
        <v>#DIV/0!</v>
      </c>
      <c r="M117" s="41" t="e">
        <v>#DIV/0!</v>
      </c>
      <c r="N117" s="41" t="e">
        <v>#DIV/0!</v>
      </c>
      <c r="O117" s="41" t="e">
        <v>#DIV/0!</v>
      </c>
      <c r="P117" s="41" t="e">
        <v>#DIV/0!</v>
      </c>
      <c r="Q117" s="41" t="e">
        <v>#DIV/0!</v>
      </c>
      <c r="R117" s="41"/>
      <c r="S117" s="41" t="e">
        <v>#DIV/0!</v>
      </c>
      <c r="T117" s="41" t="e">
        <v>#DIV/0!</v>
      </c>
      <c r="U117" s="41" t="e">
        <v>#DIV/0!</v>
      </c>
      <c r="V117" s="41" t="e">
        <v>#DIV/0!</v>
      </c>
      <c r="W117" s="41"/>
      <c r="X117" s="41"/>
      <c r="Y117" s="41"/>
      <c r="Z117" s="41"/>
      <c r="AA117" s="41"/>
      <c r="AB117" s="41"/>
      <c r="AC117" s="41"/>
      <c r="AD117" s="41"/>
      <c r="AE117" s="41"/>
      <c r="AF117" s="41"/>
      <c r="AG117" s="41"/>
      <c r="AH117" s="41"/>
      <c r="AI117" s="304">
        <v>5.228378116635782</v>
      </c>
      <c r="AJ117" s="304">
        <v>6.939371050065644</v>
      </c>
      <c r="AK117" s="304">
        <v>7.486987904936027</v>
      </c>
      <c r="AL117" s="304">
        <v>8.414963073030862</v>
      </c>
      <c r="AM117" s="304">
        <v>6.040717749765529</v>
      </c>
      <c r="AN117" s="304">
        <v>5.3981145626023945</v>
      </c>
      <c r="AO117" s="304">
        <v>5.234159893384037</v>
      </c>
      <c r="AP117" s="104"/>
      <c r="AQ117" s="304">
        <v>6.391813192917182</v>
      </c>
    </row>
    <row r="118" spans="2:43" ht="12.75">
      <c r="B118" s="31" t="s">
        <v>22</v>
      </c>
      <c r="C118" s="163"/>
      <c r="D118" s="164"/>
      <c r="E118" s="164"/>
      <c r="F118" s="164"/>
      <c r="G118" s="42" t="e">
        <v>#DIV/0!</v>
      </c>
      <c r="H118" s="42" t="e">
        <v>#DIV/0!</v>
      </c>
      <c r="I118" s="42" t="e">
        <v>#DIV/0!</v>
      </c>
      <c r="J118" s="42" t="e">
        <v>#DIV/0!</v>
      </c>
      <c r="K118" s="42" t="e">
        <v>#DIV/0!</v>
      </c>
      <c r="L118" s="42" t="e">
        <v>#DIV/0!</v>
      </c>
      <c r="M118" s="42" t="e">
        <v>#DIV/0!</v>
      </c>
      <c r="N118" s="42" t="e">
        <v>#DIV/0!</v>
      </c>
      <c r="O118" s="42" t="e">
        <v>#DIV/0!</v>
      </c>
      <c r="P118" s="42" t="e">
        <v>#DIV/0!</v>
      </c>
      <c r="Q118" s="42" t="e">
        <v>#DIV/0!</v>
      </c>
      <c r="R118" s="42"/>
      <c r="S118" s="42" t="e">
        <v>#DIV/0!</v>
      </c>
      <c r="T118" s="42" t="e">
        <v>#DIV/0!</v>
      </c>
      <c r="U118" s="42" t="e">
        <v>#DIV/0!</v>
      </c>
      <c r="V118" s="42" t="e">
        <v>#DIV/0!</v>
      </c>
      <c r="W118" s="42"/>
      <c r="X118" s="42"/>
      <c r="Y118" s="42"/>
      <c r="Z118" s="42"/>
      <c r="AA118" s="42"/>
      <c r="AB118" s="42"/>
      <c r="AC118" s="42"/>
      <c r="AD118" s="42"/>
      <c r="AE118" s="42"/>
      <c r="AF118" s="42"/>
      <c r="AG118" s="42"/>
      <c r="AH118" s="42"/>
      <c r="AI118" s="305">
        <v>5.228378116635782</v>
      </c>
      <c r="AJ118" s="305">
        <v>6.939371050065644</v>
      </c>
      <c r="AK118" s="305">
        <v>7.486987904936027</v>
      </c>
      <c r="AL118" s="305">
        <v>8.414963073030862</v>
      </c>
      <c r="AM118" s="305">
        <v>6.040717749765529</v>
      </c>
      <c r="AN118" s="305">
        <v>5.3981145626023945</v>
      </c>
      <c r="AO118" s="305">
        <v>5.234159893384037</v>
      </c>
      <c r="AP118" s="104"/>
      <c r="AQ118" s="305">
        <v>6.391813192917182</v>
      </c>
    </row>
    <row r="119" spans="2:43" ht="12.75">
      <c r="B119" s="31" t="s">
        <v>79</v>
      </c>
      <c r="C119" s="165" t="e">
        <v>#DIV/0!</v>
      </c>
      <c r="D119" s="166" t="e">
        <v>#DIV/0!</v>
      </c>
      <c r="E119" s="166" t="e">
        <v>#DIV/0!</v>
      </c>
      <c r="F119" s="166" t="e">
        <v>#DIV/0!</v>
      </c>
      <c r="G119" s="33" t="e">
        <v>#DIV/0!</v>
      </c>
      <c r="H119" s="33" t="e">
        <v>#DIV/0!</v>
      </c>
      <c r="I119" s="33" t="e">
        <v>#DIV/0!</v>
      </c>
      <c r="J119" s="33" t="e">
        <v>#DIV/0!</v>
      </c>
      <c r="K119" s="33" t="e">
        <v>#DIV/0!</v>
      </c>
      <c r="L119" s="33" t="e">
        <v>#DIV/0!</v>
      </c>
      <c r="M119" s="33" t="e">
        <v>#DIV/0!</v>
      </c>
      <c r="N119" s="33" t="e">
        <v>#DIV/0!</v>
      </c>
      <c r="O119" s="33" t="e">
        <v>#DIV/0!</v>
      </c>
      <c r="P119" s="33" t="e">
        <v>#DIV/0!</v>
      </c>
      <c r="Q119" s="33" t="e">
        <v>#DIV/0!</v>
      </c>
      <c r="R119" s="33"/>
      <c r="S119" s="33" t="e">
        <v>#DIV/0!</v>
      </c>
      <c r="T119" s="33" t="e">
        <v>#DIV/0!</v>
      </c>
      <c r="U119" s="33" t="e">
        <v>#DIV/0!</v>
      </c>
      <c r="V119" s="33" t="e">
        <v>#DIV/0!</v>
      </c>
      <c r="W119" s="86"/>
      <c r="X119" s="86"/>
      <c r="Y119" s="86"/>
      <c r="Z119" s="86"/>
      <c r="AA119" s="86"/>
      <c r="AB119" s="86"/>
      <c r="AC119" s="86"/>
      <c r="AD119" s="86"/>
      <c r="AE119" s="86"/>
      <c r="AF119" s="86"/>
      <c r="AG119" s="86"/>
      <c r="AH119" s="86"/>
      <c r="AI119" s="86">
        <v>0.005529225908372828</v>
      </c>
      <c r="AJ119" s="86">
        <v>0.0007736713682080581</v>
      </c>
      <c r="AK119" s="86">
        <v>0.00044128192398918857</v>
      </c>
      <c r="AL119" s="86">
        <v>0.0002453867294856694</v>
      </c>
      <c r="AM119" s="86">
        <v>0.00211936829151569</v>
      </c>
      <c r="AN119" s="86">
        <v>0.00022951572182694515</v>
      </c>
      <c r="AO119" s="86">
        <v>0.004181789490295093</v>
      </c>
      <c r="AP119" s="104"/>
      <c r="AQ119" s="33">
        <v>0.0016891268229647406</v>
      </c>
    </row>
    <row r="120" spans="2:43" ht="12.75">
      <c r="B120" s="31" t="s">
        <v>161</v>
      </c>
      <c r="C120" s="165" t="e">
        <v>#DIV/0!</v>
      </c>
      <c r="D120" s="166" t="e">
        <v>#DIV/0!</v>
      </c>
      <c r="E120" s="166" t="e">
        <v>#DIV/0!</v>
      </c>
      <c r="F120" s="166" t="e">
        <v>#DIV/0!</v>
      </c>
      <c r="G120" s="33" t="e">
        <v>#DIV/0!</v>
      </c>
      <c r="H120" s="33" t="e">
        <v>#DIV/0!</v>
      </c>
      <c r="I120" s="33" t="e">
        <v>#DIV/0!</v>
      </c>
      <c r="J120" s="33" t="e">
        <v>#DIV/0!</v>
      </c>
      <c r="K120" s="33" t="e">
        <v>#DIV/0!</v>
      </c>
      <c r="L120" s="33" t="e">
        <v>#DIV/0!</v>
      </c>
      <c r="M120" s="33" t="e">
        <v>#DIV/0!</v>
      </c>
      <c r="N120" s="33" t="e">
        <v>#DIV/0!</v>
      </c>
      <c r="O120" s="33" t="e">
        <v>#DIV/0!</v>
      </c>
      <c r="P120" s="33" t="e">
        <v>#DIV/0!</v>
      </c>
      <c r="Q120" s="33" t="e">
        <v>#DIV/0!</v>
      </c>
      <c r="R120" s="33"/>
      <c r="S120" s="33" t="e">
        <v>#DIV/0!</v>
      </c>
      <c r="T120" s="33" t="e">
        <v>#DIV/0!</v>
      </c>
      <c r="U120" s="33" t="e">
        <v>#DIV/0!</v>
      </c>
      <c r="V120" s="33" t="e">
        <v>#DIV/0!</v>
      </c>
      <c r="W120" s="33"/>
      <c r="X120" s="33"/>
      <c r="Y120" s="33"/>
      <c r="Z120" s="33"/>
      <c r="AA120" s="33"/>
      <c r="AB120" s="33"/>
      <c r="AC120" s="33"/>
      <c r="AD120" s="33"/>
      <c r="AE120" s="33"/>
      <c r="AF120" s="33"/>
      <c r="AG120" s="33"/>
      <c r="AH120" s="33"/>
      <c r="AI120" s="33">
        <v>0.9835776656252503</v>
      </c>
      <c r="AJ120" s="33">
        <v>0.990111470693995</v>
      </c>
      <c r="AK120" s="33">
        <v>0.9987248433775018</v>
      </c>
      <c r="AL120" s="33">
        <v>0.9977318672649278</v>
      </c>
      <c r="AM120" s="33">
        <v>0.9965541006202618</v>
      </c>
      <c r="AN120" s="33">
        <v>0.9987686624595967</v>
      </c>
      <c r="AO120" s="33">
        <v>0.9803577131906739</v>
      </c>
      <c r="AP120" s="104"/>
      <c r="AQ120" s="33">
        <v>0.9930149281495605</v>
      </c>
    </row>
    <row r="121" spans="2:43" ht="12.75">
      <c r="B121" s="31" t="s">
        <v>162</v>
      </c>
      <c r="C121" s="165" t="e">
        <v>#DIV/0!</v>
      </c>
      <c r="D121" s="166" t="e">
        <v>#DIV/0!</v>
      </c>
      <c r="E121" s="166" t="e">
        <v>#DIV/0!</v>
      </c>
      <c r="F121" s="166" t="e">
        <v>#DIV/0!</v>
      </c>
      <c r="G121" s="33" t="e">
        <v>#DIV/0!</v>
      </c>
      <c r="H121" s="33" t="e">
        <v>#DIV/0!</v>
      </c>
      <c r="I121" s="33" t="e">
        <v>#DIV/0!</v>
      </c>
      <c r="J121" s="33" t="e">
        <v>#DIV/0!</v>
      </c>
      <c r="K121" s="33" t="e">
        <v>#DIV/0!</v>
      </c>
      <c r="L121" s="33" t="e">
        <v>#DIV/0!</v>
      </c>
      <c r="M121" s="33" t="e">
        <v>#DIV/0!</v>
      </c>
      <c r="N121" s="33" t="e">
        <v>#DIV/0!</v>
      </c>
      <c r="O121" s="33" t="e">
        <v>#DIV/0!</v>
      </c>
      <c r="P121" s="33" t="e">
        <v>#DIV/0!</v>
      </c>
      <c r="Q121" s="33" t="e">
        <v>#DIV/0!</v>
      </c>
      <c r="R121" s="33"/>
      <c r="S121" s="33" t="e">
        <v>#DIV/0!</v>
      </c>
      <c r="T121" s="33" t="e">
        <v>#DIV/0!</v>
      </c>
      <c r="U121" s="33" t="e">
        <v>#DIV/0!</v>
      </c>
      <c r="V121" s="33" t="e">
        <v>#DIV/0!</v>
      </c>
      <c r="W121" s="33"/>
      <c r="X121" s="33"/>
      <c r="Y121" s="33"/>
      <c r="Z121" s="33"/>
      <c r="AA121" s="33"/>
      <c r="AB121" s="33"/>
      <c r="AC121" s="33"/>
      <c r="AD121" s="33"/>
      <c r="AE121" s="33"/>
      <c r="AF121" s="33"/>
      <c r="AG121" s="33"/>
      <c r="AH121" s="33"/>
      <c r="AI121" s="33">
        <v>0.9548986621805655</v>
      </c>
      <c r="AJ121" s="33">
        <v>0.779515761716409</v>
      </c>
      <c r="AK121" s="33">
        <v>0.6572600765093973</v>
      </c>
      <c r="AL121" s="33">
        <v>0.607514422365761</v>
      </c>
      <c r="AM121" s="33">
        <v>0.7892487939352171</v>
      </c>
      <c r="AN121" s="33">
        <v>0.819609050330922</v>
      </c>
      <c r="AO121" s="33">
        <v>0.8647396997764293</v>
      </c>
      <c r="AP121" s="104"/>
      <c r="AQ121" s="33">
        <v>0.7630098125842906</v>
      </c>
    </row>
    <row r="122" spans="2:43" ht="12.75">
      <c r="B122" s="31" t="s">
        <v>163</v>
      </c>
      <c r="C122" s="165" t="e">
        <v>#DIV/0!</v>
      </c>
      <c r="D122" s="166" t="e">
        <v>#DIV/0!</v>
      </c>
      <c r="E122" s="166" t="e">
        <v>#DIV/0!</v>
      </c>
      <c r="F122" s="166" t="e">
        <v>#DIV/0!</v>
      </c>
      <c r="G122" s="33" t="e">
        <v>#DIV/0!</v>
      </c>
      <c r="H122" s="33" t="e">
        <v>#DIV/0!</v>
      </c>
      <c r="I122" s="33" t="e">
        <v>#DIV/0!</v>
      </c>
      <c r="J122" s="33" t="e">
        <v>#DIV/0!</v>
      </c>
      <c r="K122" s="33" t="e">
        <v>#DIV/0!</v>
      </c>
      <c r="L122" s="33" t="e">
        <v>#DIV/0!</v>
      </c>
      <c r="M122" s="33" t="e">
        <v>#DIV/0!</v>
      </c>
      <c r="N122" s="33" t="e">
        <v>#DIV/0!</v>
      </c>
      <c r="O122" s="33" t="e">
        <v>#DIV/0!</v>
      </c>
      <c r="P122" s="33" t="e">
        <v>#DIV/0!</v>
      </c>
      <c r="Q122" s="33" t="e">
        <v>#DIV/0!</v>
      </c>
      <c r="R122" s="33"/>
      <c r="S122" s="33" t="e">
        <v>#DIV/0!</v>
      </c>
      <c r="T122" s="33" t="e">
        <v>#DIV/0!</v>
      </c>
      <c r="U122" s="33" t="e">
        <v>#DIV/0!</v>
      </c>
      <c r="V122" s="33" t="e">
        <v>#DIV/0!</v>
      </c>
      <c r="W122" s="33"/>
      <c r="X122" s="33"/>
      <c r="Y122" s="33"/>
      <c r="Z122" s="33"/>
      <c r="AA122" s="33"/>
      <c r="AB122" s="33"/>
      <c r="AC122" s="33"/>
      <c r="AD122" s="33"/>
      <c r="AE122" s="33"/>
      <c r="AF122" s="33"/>
      <c r="AG122" s="33"/>
      <c r="AH122" s="33"/>
      <c r="AI122" s="33">
        <v>0.3018505167027157</v>
      </c>
      <c r="AJ122" s="33">
        <v>0.2578808582044828</v>
      </c>
      <c r="AK122" s="33">
        <v>0.23218938847923712</v>
      </c>
      <c r="AL122" s="33">
        <v>0.20985158522755287</v>
      </c>
      <c r="AM122" s="33">
        <v>0.27008959338387317</v>
      </c>
      <c r="AN122" s="33">
        <v>0.26866245959673696</v>
      </c>
      <c r="AO122" s="33">
        <v>0.2594219099329288</v>
      </c>
      <c r="AP122" s="104"/>
      <c r="AQ122" s="33">
        <v>0.2527461284471934</v>
      </c>
    </row>
    <row r="123" spans="2:43" ht="12.75">
      <c r="B123" s="31" t="s">
        <v>50</v>
      </c>
      <c r="C123" s="165" t="e">
        <v>#DIV/0!</v>
      </c>
      <c r="D123" s="166" t="e">
        <v>#DIV/0!</v>
      </c>
      <c r="E123" s="166" t="e">
        <v>#DIV/0!</v>
      </c>
      <c r="F123" s="166" t="e">
        <v>#DIV/0!</v>
      </c>
      <c r="G123" s="33" t="e">
        <v>#DIV/0!</v>
      </c>
      <c r="H123" s="33" t="e">
        <v>#DIV/0!</v>
      </c>
      <c r="I123" s="33" t="e">
        <v>#DIV/0!</v>
      </c>
      <c r="J123" s="33" t="e">
        <v>#DIV/0!</v>
      </c>
      <c r="K123" s="33" t="e">
        <v>#DIV/0!</v>
      </c>
      <c r="L123" s="33" t="e">
        <v>#DIV/0!</v>
      </c>
      <c r="M123" s="33" t="e">
        <v>#DIV/0!</v>
      </c>
      <c r="N123" s="33" t="e">
        <v>#DIV/0!</v>
      </c>
      <c r="O123" s="33" t="e">
        <v>#DIV/0!</v>
      </c>
      <c r="P123" s="33" t="e">
        <v>#DIV/0!</v>
      </c>
      <c r="Q123" s="33" t="e">
        <v>#DIV/0!</v>
      </c>
      <c r="R123" s="33"/>
      <c r="S123" s="33" t="e">
        <v>#DIV/0!</v>
      </c>
      <c r="T123" s="33" t="e">
        <v>#DIV/0!</v>
      </c>
      <c r="U123" s="33" t="e">
        <v>#DIV/0!</v>
      </c>
      <c r="V123" s="33" t="e">
        <v>#DIV/0!</v>
      </c>
      <c r="W123" s="33"/>
      <c r="X123" s="33"/>
      <c r="Y123" s="33"/>
      <c r="Z123" s="33"/>
      <c r="AA123" s="33"/>
      <c r="AB123" s="33"/>
      <c r="AC123" s="33"/>
      <c r="AD123" s="33"/>
      <c r="AE123" s="33"/>
      <c r="AF123" s="33"/>
      <c r="AG123" s="33"/>
      <c r="AH123" s="33"/>
      <c r="AI123" s="33">
        <v>0.7598195329087049</v>
      </c>
      <c r="AJ123" s="33">
        <v>0.7971182895654195</v>
      </c>
      <c r="AK123" s="33">
        <v>0.8856255969436485</v>
      </c>
      <c r="AL123" s="33">
        <v>0.8667763157894737</v>
      </c>
      <c r="AM123" s="33">
        <v>0.9379943863230416</v>
      </c>
      <c r="AN123" s="33">
        <v>0.9455743340017188</v>
      </c>
      <c r="AO123" s="33">
        <v>0.943367189904586</v>
      </c>
      <c r="AP123" s="104"/>
      <c r="AQ123" s="33">
        <v>0.8733716052108633</v>
      </c>
    </row>
    <row r="124" spans="2:43" ht="12.75">
      <c r="B124" s="31" t="s">
        <v>87</v>
      </c>
      <c r="C124" s="167">
        <v>0</v>
      </c>
      <c r="D124" s="168">
        <v>0</v>
      </c>
      <c r="E124" s="168">
        <v>0</v>
      </c>
      <c r="F124" s="168">
        <v>0</v>
      </c>
      <c r="G124" s="34">
        <v>0</v>
      </c>
      <c r="H124" s="34">
        <v>0</v>
      </c>
      <c r="I124" s="34">
        <v>0</v>
      </c>
      <c r="J124" s="34">
        <v>0</v>
      </c>
      <c r="K124" s="34">
        <v>0</v>
      </c>
      <c r="L124" s="34">
        <v>0</v>
      </c>
      <c r="M124" s="34">
        <v>0</v>
      </c>
      <c r="N124" s="34">
        <v>0</v>
      </c>
      <c r="O124" s="34">
        <v>0</v>
      </c>
      <c r="P124" s="34">
        <v>0</v>
      </c>
      <c r="Q124" s="34">
        <v>0</v>
      </c>
      <c r="R124" s="34"/>
      <c r="S124" s="34">
        <v>0</v>
      </c>
      <c r="T124" s="34">
        <v>0</v>
      </c>
      <c r="U124" s="34">
        <v>0</v>
      </c>
      <c r="V124" s="34">
        <v>0</v>
      </c>
      <c r="W124" s="34"/>
      <c r="X124" s="34"/>
      <c r="Y124" s="34"/>
      <c r="Z124" s="34"/>
      <c r="AA124" s="34"/>
      <c r="AB124" s="34"/>
      <c r="AC124" s="34"/>
      <c r="AD124" s="34"/>
      <c r="AE124" s="34"/>
      <c r="AF124" s="34"/>
      <c r="AG124" s="34"/>
      <c r="AH124" s="34"/>
      <c r="AI124" s="34">
        <v>0.0003125</v>
      </c>
      <c r="AJ124" s="34">
        <v>0.00024305555555555552</v>
      </c>
      <c r="AK124" s="34">
        <v>0.00017361111111111112</v>
      </c>
      <c r="AL124" s="34">
        <v>0.00018518518518518518</v>
      </c>
      <c r="AM124" s="34">
        <v>9.259259259259259E-05</v>
      </c>
      <c r="AN124" s="34">
        <v>5.7870370370370366E-05</v>
      </c>
      <c r="AO124" s="34">
        <v>9.259259259259259E-05</v>
      </c>
      <c r="AP124" s="104"/>
      <c r="AQ124" s="34">
        <v>0.00016309091029680504</v>
      </c>
    </row>
    <row r="125" spans="2:43" ht="12.75">
      <c r="B125" s="31" t="s">
        <v>88</v>
      </c>
      <c r="C125" s="167"/>
      <c r="D125" s="168"/>
      <c r="E125" s="168"/>
      <c r="F125" s="168"/>
      <c r="G125" s="34">
        <v>0</v>
      </c>
      <c r="H125" s="34">
        <v>0</v>
      </c>
      <c r="I125" s="34">
        <v>0</v>
      </c>
      <c r="J125" s="34">
        <v>0</v>
      </c>
      <c r="K125" s="34">
        <v>0</v>
      </c>
      <c r="L125" s="34">
        <v>0</v>
      </c>
      <c r="M125" s="34">
        <v>0</v>
      </c>
      <c r="N125" s="34">
        <v>0</v>
      </c>
      <c r="O125" s="34">
        <v>0</v>
      </c>
      <c r="P125" s="34">
        <v>0</v>
      </c>
      <c r="Q125" s="34">
        <v>0</v>
      </c>
      <c r="R125" s="34"/>
      <c r="S125" s="34">
        <v>0</v>
      </c>
      <c r="T125" s="34">
        <v>0</v>
      </c>
      <c r="U125" s="34">
        <v>0</v>
      </c>
      <c r="V125" s="34">
        <v>0</v>
      </c>
      <c r="W125" s="34"/>
      <c r="X125" s="34"/>
      <c r="Y125" s="34"/>
      <c r="Z125" s="34"/>
      <c r="AA125" s="34"/>
      <c r="AB125" s="34"/>
      <c r="AC125" s="34"/>
      <c r="AD125" s="34"/>
      <c r="AE125" s="34"/>
      <c r="AF125" s="34"/>
      <c r="AG125" s="34"/>
      <c r="AH125" s="34"/>
      <c r="AI125" s="34" t="s">
        <v>188</v>
      </c>
      <c r="AJ125" s="34" t="s">
        <v>188</v>
      </c>
      <c r="AK125" s="34" t="s">
        <v>188</v>
      </c>
      <c r="AL125" s="34" t="s">
        <v>188</v>
      </c>
      <c r="AM125" s="34" t="s">
        <v>188</v>
      </c>
      <c r="AN125" s="34" t="s">
        <v>188</v>
      </c>
      <c r="AO125" s="34" t="s">
        <v>188</v>
      </c>
      <c r="AP125" s="104"/>
      <c r="AQ125" s="34" t="s">
        <v>188</v>
      </c>
    </row>
    <row r="126" spans="2:43" ht="12.75">
      <c r="B126" s="31" t="s">
        <v>93</v>
      </c>
      <c r="C126" s="165" t="e">
        <v>#DIV/0!</v>
      </c>
      <c r="D126" s="166" t="e">
        <v>#DIV/0!</v>
      </c>
      <c r="E126" s="166" t="e">
        <v>#DIV/0!</v>
      </c>
      <c r="F126" s="166" t="e">
        <v>#DIV/0!</v>
      </c>
      <c r="G126" s="33" t="e">
        <v>#DIV/0!</v>
      </c>
      <c r="H126" s="33" t="e">
        <v>#DIV/0!</v>
      </c>
      <c r="I126" s="33" t="e">
        <v>#DIV/0!</v>
      </c>
      <c r="J126" s="33" t="e">
        <v>#DIV/0!</v>
      </c>
      <c r="K126" s="33" t="e">
        <v>#DIV/0!</v>
      </c>
      <c r="L126" s="33" t="e">
        <v>#DIV/0!</v>
      </c>
      <c r="M126" s="33" t="e">
        <v>#DIV/0!</v>
      </c>
      <c r="N126" s="33" t="e">
        <v>#DIV/0!</v>
      </c>
      <c r="O126" s="33" t="e">
        <v>#DIV/0!</v>
      </c>
      <c r="P126" s="33" t="e">
        <v>#DIV/0!</v>
      </c>
      <c r="Q126" s="33" t="e">
        <v>#DIV/0!</v>
      </c>
      <c r="R126" s="33"/>
      <c r="S126" s="33" t="e">
        <v>#DIV/0!</v>
      </c>
      <c r="T126" s="33" t="e">
        <v>#DIV/0!</v>
      </c>
      <c r="U126" s="33" t="e">
        <v>#DIV/0!</v>
      </c>
      <c r="V126" s="33" t="e">
        <v>#DIV/0!</v>
      </c>
      <c r="W126" s="33"/>
      <c r="X126" s="33"/>
      <c r="Y126" s="33"/>
      <c r="Z126" s="33"/>
      <c r="AA126" s="33"/>
      <c r="AB126" s="33"/>
      <c r="AC126" s="33"/>
      <c r="AD126" s="33"/>
      <c r="AE126" s="33"/>
      <c r="AF126" s="33"/>
      <c r="AG126" s="33"/>
      <c r="AH126" s="33"/>
      <c r="AI126" s="33">
        <v>0.07249859809340703</v>
      </c>
      <c r="AJ126" s="33">
        <v>0.052319309600863</v>
      </c>
      <c r="AK126" s="33">
        <v>0.02655652270333204</v>
      </c>
      <c r="AL126" s="33">
        <v>0.027957201321433853</v>
      </c>
      <c r="AM126" s="33">
        <v>0.01674707098552722</v>
      </c>
      <c r="AN126" s="33">
        <v>0.01462213329228875</v>
      </c>
      <c r="AO126" s="33">
        <v>0.014691791759821143</v>
      </c>
      <c r="AP126" s="104"/>
      <c r="AQ126" s="33">
        <v>0.03200483653443705</v>
      </c>
    </row>
    <row r="127" spans="2:43" ht="12.75">
      <c r="B127" s="31" t="s">
        <v>94</v>
      </c>
      <c r="C127" s="165" t="e">
        <v>#DIV/0!</v>
      </c>
      <c r="D127" s="166" t="e">
        <v>#DIV/0!</v>
      </c>
      <c r="E127" s="166" t="e">
        <v>#DIV/0!</v>
      </c>
      <c r="F127" s="166" t="e">
        <v>#DIV/0!</v>
      </c>
      <c r="G127" s="33" t="e">
        <v>#DIV/0!</v>
      </c>
      <c r="H127" s="33" t="e">
        <v>#DIV/0!</v>
      </c>
      <c r="I127" s="33" t="e">
        <v>#DIV/0!</v>
      </c>
      <c r="J127" s="33" t="e">
        <v>#DIV/0!</v>
      </c>
      <c r="K127" s="33" t="e">
        <v>#DIV/0!</v>
      </c>
      <c r="L127" s="33" t="e">
        <v>#DIV/0!</v>
      </c>
      <c r="M127" s="33" t="e">
        <v>#DIV/0!</v>
      </c>
      <c r="N127" s="33" t="e">
        <v>#DIV/0!</v>
      </c>
      <c r="O127" s="33" t="e">
        <v>#DIV/0!</v>
      </c>
      <c r="P127" s="33" t="e">
        <v>#DIV/0!</v>
      </c>
      <c r="Q127" s="33" t="e">
        <v>#DIV/0!</v>
      </c>
      <c r="R127" s="33"/>
      <c r="S127" s="33" t="e">
        <v>#DIV/0!</v>
      </c>
      <c r="T127" s="33" t="e">
        <v>#DIV/0!</v>
      </c>
      <c r="U127" s="33" t="e">
        <v>#DIV/0!</v>
      </c>
      <c r="V127" s="33" t="e">
        <v>#DIV/0!</v>
      </c>
      <c r="W127" s="33"/>
      <c r="X127" s="33"/>
      <c r="Y127" s="33"/>
      <c r="Z127" s="33"/>
      <c r="AA127" s="33"/>
      <c r="AB127" s="33"/>
      <c r="AC127" s="33"/>
      <c r="AD127" s="33"/>
      <c r="AE127" s="33"/>
      <c r="AF127" s="33"/>
      <c r="AG127" s="33"/>
      <c r="AH127" s="33"/>
      <c r="AI127" s="33">
        <v>0.6883977900552486</v>
      </c>
      <c r="AJ127" s="33">
        <v>0.6540664375715922</v>
      </c>
      <c r="AK127" s="33">
        <v>0.5803757828810021</v>
      </c>
      <c r="AL127" s="33">
        <v>0.5537918871252204</v>
      </c>
      <c r="AM127" s="33">
        <v>0.5596707818930041</v>
      </c>
      <c r="AN127" s="33">
        <v>0.6894736842105263</v>
      </c>
      <c r="AO127" s="33">
        <v>0.6847826086956522</v>
      </c>
      <c r="AP127" s="104"/>
      <c r="AQ127" s="33">
        <v>0.6332461493751816</v>
      </c>
    </row>
    <row r="128" spans="2:43" ht="12.75">
      <c r="B128" s="35" t="s">
        <v>127</v>
      </c>
      <c r="C128" s="169">
        <v>0</v>
      </c>
      <c r="D128" s="170">
        <v>0</v>
      </c>
      <c r="E128" s="170">
        <v>0</v>
      </c>
      <c r="F128" s="170">
        <v>0</v>
      </c>
      <c r="G128" s="36">
        <v>0</v>
      </c>
      <c r="H128" s="36">
        <v>0</v>
      </c>
      <c r="I128" s="36">
        <v>0</v>
      </c>
      <c r="J128" s="36">
        <v>0</v>
      </c>
      <c r="K128" s="36">
        <v>0</v>
      </c>
      <c r="L128" s="36">
        <v>0</v>
      </c>
      <c r="M128" s="36">
        <v>0</v>
      </c>
      <c r="N128" s="36">
        <v>0</v>
      </c>
      <c r="O128" s="36">
        <v>0</v>
      </c>
      <c r="P128" s="36">
        <v>0</v>
      </c>
      <c r="Q128" s="36">
        <v>0</v>
      </c>
      <c r="R128" s="36"/>
      <c r="S128" s="36">
        <v>0</v>
      </c>
      <c r="T128" s="36">
        <v>0</v>
      </c>
      <c r="U128" s="36">
        <v>0</v>
      </c>
      <c r="V128" s="36">
        <v>0</v>
      </c>
      <c r="W128" s="36"/>
      <c r="X128" s="36"/>
      <c r="Y128" s="36"/>
      <c r="Z128" s="36"/>
      <c r="AA128" s="36"/>
      <c r="AB128" s="36"/>
      <c r="AC128" s="36"/>
      <c r="AD128" s="36"/>
      <c r="AE128" s="36"/>
      <c r="AF128" s="36"/>
      <c r="AG128" s="36"/>
      <c r="AH128" s="36"/>
      <c r="AI128" s="36">
        <v>0.007777777777777777</v>
      </c>
      <c r="AJ128" s="36">
        <v>0.007534722222222221</v>
      </c>
      <c r="AK128" s="36">
        <v>0.007407407407407407</v>
      </c>
      <c r="AL128" s="36">
        <v>0.0072106481481481475</v>
      </c>
      <c r="AM128" s="36">
        <v>0.0069097222222222225</v>
      </c>
      <c r="AN128" s="36">
        <v>0.0066550925925925935</v>
      </c>
      <c r="AO128" s="36">
        <v>0.006516203703703704</v>
      </c>
      <c r="AP128" s="104"/>
      <c r="AQ128" s="36">
        <v>0.007171150214181999</v>
      </c>
    </row>
    <row r="129" spans="3:43" ht="12.75">
      <c r="C129" s="28"/>
      <c r="D129" s="28"/>
      <c r="E129" s="28"/>
      <c r="F129" s="28"/>
      <c r="G129" s="110"/>
      <c r="H129" s="110"/>
      <c r="I129" s="110"/>
      <c r="J129" s="110"/>
      <c r="K129" s="110"/>
      <c r="L129" s="110"/>
      <c r="M129" s="110"/>
      <c r="N129" s="110"/>
      <c r="O129" s="110"/>
      <c r="P129" s="110"/>
      <c r="Q129" s="110"/>
      <c r="R129" s="110"/>
      <c r="S129" s="110"/>
      <c r="T129" s="110"/>
      <c r="U129" s="110"/>
      <c r="V129" s="110"/>
      <c r="W129" s="139"/>
      <c r="X129" s="139"/>
      <c r="Y129" s="139"/>
      <c r="Z129" s="139"/>
      <c r="AA129" s="139"/>
      <c r="AB129" s="139"/>
      <c r="AC129" s="139"/>
      <c r="AD129" s="139"/>
      <c r="AE129" s="139"/>
      <c r="AF129" s="139"/>
      <c r="AG129" s="139"/>
      <c r="AH129" s="139"/>
      <c r="AI129" s="139"/>
      <c r="AJ129" s="139"/>
      <c r="AK129" s="139"/>
      <c r="AL129" s="139"/>
      <c r="AM129" s="139"/>
      <c r="AN129" s="139"/>
      <c r="AO129" s="139"/>
      <c r="AP129" s="104"/>
      <c r="AQ129" s="104"/>
    </row>
    <row r="130" spans="1:43" ht="15.75">
      <c r="A130" s="10" t="s">
        <v>178</v>
      </c>
      <c r="C130" s="28"/>
      <c r="D130" s="28"/>
      <c r="E130" s="28"/>
      <c r="F130" s="28"/>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row>
    <row r="131" spans="2:43" ht="12.75">
      <c r="B131" s="153" t="s">
        <v>165</v>
      </c>
      <c r="C131" s="171" t="e">
        <v>#DIV/0!</v>
      </c>
      <c r="D131" s="172" t="e">
        <v>#DIV/0!</v>
      </c>
      <c r="E131" s="172" t="e">
        <v>#DIV/0!</v>
      </c>
      <c r="F131" s="172" t="e">
        <v>#DIV/0!</v>
      </c>
      <c r="G131" s="155" t="e">
        <v>#DIV/0!</v>
      </c>
      <c r="H131" s="155" t="e">
        <v>#DIV/0!</v>
      </c>
      <c r="I131" s="155" t="e">
        <v>#DIV/0!</v>
      </c>
      <c r="J131" s="155" t="e">
        <v>#DIV/0!</v>
      </c>
      <c r="K131" s="155" t="e">
        <v>#DIV/0!</v>
      </c>
      <c r="L131" s="155" t="e">
        <v>#DIV/0!</v>
      </c>
      <c r="M131" s="155" t="e">
        <v>#DIV/0!</v>
      </c>
      <c r="N131" s="155" t="e">
        <v>#DIV/0!</v>
      </c>
      <c r="O131" s="155" t="e">
        <v>#DIV/0!</v>
      </c>
      <c r="P131" s="155" t="e">
        <v>#DIV/0!</v>
      </c>
      <c r="Q131" s="155" t="e">
        <v>#DIV/0!</v>
      </c>
      <c r="R131" s="155"/>
      <c r="S131" s="155" t="e">
        <v>#DIV/0!</v>
      </c>
      <c r="T131" s="155" t="e">
        <v>#DIV/0!</v>
      </c>
      <c r="U131" s="155" t="e">
        <v>#DIV/0!</v>
      </c>
      <c r="V131" s="155" t="e">
        <v>#DIV/0!</v>
      </c>
      <c r="W131" s="155"/>
      <c r="X131" s="155"/>
      <c r="Y131" s="155"/>
      <c r="Z131" s="155"/>
      <c r="AA131" s="155"/>
      <c r="AB131" s="155"/>
      <c r="AC131" s="155"/>
      <c r="AD131" s="155"/>
      <c r="AE131" s="155"/>
      <c r="AF131" s="155"/>
      <c r="AG131" s="155"/>
      <c r="AH131" s="155"/>
      <c r="AI131" s="155" t="s">
        <v>188</v>
      </c>
      <c r="AJ131" s="155" t="s">
        <v>188</v>
      </c>
      <c r="AK131" s="155" t="s">
        <v>188</v>
      </c>
      <c r="AL131" s="155" t="s">
        <v>188</v>
      </c>
      <c r="AM131" s="155" t="s">
        <v>188</v>
      </c>
      <c r="AN131" s="155" t="s">
        <v>188</v>
      </c>
      <c r="AO131" s="155" t="s">
        <v>188</v>
      </c>
      <c r="AP131" s="104"/>
      <c r="AQ131" s="155" t="s">
        <v>188</v>
      </c>
    </row>
    <row r="132" spans="3:43" ht="12.75">
      <c r="C132" s="28"/>
      <c r="D132" s="28"/>
      <c r="E132" s="28"/>
      <c r="F132" s="28"/>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row>
    <row r="133" spans="1:43"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row>
    <row r="134" spans="2:43"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40">
        <v>0.08</v>
      </c>
      <c r="AP134" s="104"/>
      <c r="AQ134" s="40">
        <v>0.08</v>
      </c>
    </row>
    <row r="135" spans="2:43"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37">
        <v>0.88</v>
      </c>
      <c r="AP135" s="104"/>
      <c r="AQ135" s="37">
        <v>0.88</v>
      </c>
    </row>
    <row r="136" spans="2:43"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37">
        <v>0.885558583106267</v>
      </c>
      <c r="AP136" s="104"/>
      <c r="AQ136" s="37">
        <v>0.885558583106267</v>
      </c>
    </row>
    <row r="137" spans="2:43"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38">
        <v>0.8387978142076503</v>
      </c>
      <c r="AP137" s="104"/>
      <c r="AQ137" s="38">
        <v>0.8387978142076503</v>
      </c>
    </row>
    <row r="138" spans="3:43" ht="12.75">
      <c r="C138" s="28"/>
      <c r="D138" s="28"/>
      <c r="E138" s="28"/>
      <c r="F138" s="28"/>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row>
    <row r="139" spans="1:43" ht="15.75">
      <c r="A139" s="10" t="s">
        <v>37</v>
      </c>
      <c r="C139" s="28"/>
      <c r="D139" s="28"/>
      <c r="E139" s="28"/>
      <c r="F139" s="28"/>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row>
    <row r="140" spans="2:43" ht="12.75">
      <c r="B140" s="29" t="s">
        <v>171</v>
      </c>
      <c r="C140" s="173"/>
      <c r="D140" s="174"/>
      <c r="E140" s="174"/>
      <c r="F140" s="174"/>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v>0.0897220219498518</v>
      </c>
      <c r="AJ140" s="96">
        <v>0.07137720244516362</v>
      </c>
      <c r="AK140" s="96">
        <v>0.053390253368076734</v>
      </c>
      <c r="AL140" s="96">
        <v>0.051378137172723236</v>
      </c>
      <c r="AM140" s="96">
        <v>0.07146795313576844</v>
      </c>
      <c r="AN140" s="96">
        <v>0.08465445590272433</v>
      </c>
      <c r="AO140" s="96">
        <v>0.0887895241137017</v>
      </c>
      <c r="AP140" s="104"/>
      <c r="AQ140" s="96">
        <v>0.07036227503139098</v>
      </c>
    </row>
    <row r="141" spans="2:43" ht="12.75">
      <c r="B141" s="31" t="s">
        <v>172</v>
      </c>
      <c r="C141" s="165"/>
      <c r="D141" s="166"/>
      <c r="E141" s="166"/>
      <c r="F141" s="16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v>0.08996234879436033</v>
      </c>
      <c r="AJ141" s="86">
        <v>0.07233609013544288</v>
      </c>
      <c r="AK141" s="86">
        <v>0.07174142041359428</v>
      </c>
      <c r="AL141" s="86">
        <v>0.06424732508258961</v>
      </c>
      <c r="AM141" s="86">
        <v>0.08242591316333563</v>
      </c>
      <c r="AN141" s="86">
        <v>0.0879636755425581</v>
      </c>
      <c r="AO141" s="86">
        <v>0.07848930054295752</v>
      </c>
      <c r="AP141" s="104"/>
      <c r="AQ141" s="86">
        <v>0.07672417802167139</v>
      </c>
    </row>
    <row r="142" spans="2:43" ht="12.75">
      <c r="B142" s="21" t="s">
        <v>23</v>
      </c>
      <c r="C142" s="165"/>
      <c r="D142" s="166"/>
      <c r="E142" s="166"/>
      <c r="F142" s="16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v>0.5610830729792518</v>
      </c>
      <c r="AJ142" s="86">
        <v>0.4602660913340525</v>
      </c>
      <c r="AK142" s="86">
        <v>0.38931086100792817</v>
      </c>
      <c r="AL142" s="86">
        <v>0.34421379616389725</v>
      </c>
      <c r="AM142" s="86">
        <v>0.47842866988283944</v>
      </c>
      <c r="AN142" s="86">
        <v>0.49168847160227797</v>
      </c>
      <c r="AO142" s="86">
        <v>0.5036729479399553</v>
      </c>
      <c r="AP142" s="104"/>
      <c r="AQ142" s="86">
        <v>0.4494814677021811</v>
      </c>
    </row>
    <row r="143" spans="2:43" ht="12.75">
      <c r="B143" s="31" t="s">
        <v>25</v>
      </c>
      <c r="C143" s="165"/>
      <c r="D143" s="166"/>
      <c r="E143" s="166"/>
      <c r="F143" s="16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v>0.42169350316430343</v>
      </c>
      <c r="AJ143" s="86">
        <v>0.33399256862040033</v>
      </c>
      <c r="AK143" s="86">
        <v>0.2820313799412319</v>
      </c>
      <c r="AL143" s="86">
        <v>0.2477688476899561</v>
      </c>
      <c r="AM143" s="86">
        <v>0.34293590627153686</v>
      </c>
      <c r="AN143" s="86">
        <v>0.360012313375404</v>
      </c>
      <c r="AO143" s="86">
        <v>0.36058767167039285</v>
      </c>
      <c r="AP143" s="104"/>
      <c r="AQ143" s="86">
        <v>0.3266427940287402</v>
      </c>
    </row>
    <row r="144" spans="2:43" ht="12.75">
      <c r="B144" s="31" t="s">
        <v>26</v>
      </c>
      <c r="C144" s="165"/>
      <c r="D144" s="166"/>
      <c r="E144" s="166"/>
      <c r="F144" s="16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v>0.08603701033405431</v>
      </c>
      <c r="AJ144" s="86">
        <v>0.07407407407407407</v>
      </c>
      <c r="AK144" s="86">
        <v>0.05921162055774242</v>
      </c>
      <c r="AL144" s="86">
        <v>0.054533800108475916</v>
      </c>
      <c r="AM144" s="86">
        <v>0.07332873880082702</v>
      </c>
      <c r="AN144" s="86">
        <v>0.07595813452362629</v>
      </c>
      <c r="AO144" s="86">
        <v>0.08312040881507506</v>
      </c>
      <c r="AP144" s="104"/>
      <c r="AQ144" s="86">
        <v>0.07046458633679022</v>
      </c>
    </row>
    <row r="145" spans="2:43" ht="12.75">
      <c r="B145" s="31" t="s">
        <v>6</v>
      </c>
      <c r="C145" s="165"/>
      <c r="D145" s="166"/>
      <c r="E145" s="166"/>
      <c r="F145" s="16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v>0.05335255948089401</v>
      </c>
      <c r="AJ145" s="86">
        <v>0.05219944863957809</v>
      </c>
      <c r="AK145" s="86">
        <v>0.04806786050895382</v>
      </c>
      <c r="AL145" s="86">
        <v>0.041911148365465216</v>
      </c>
      <c r="AM145" s="86">
        <v>0.06216402481047553</v>
      </c>
      <c r="AN145" s="86">
        <v>0.05571802370324765</v>
      </c>
      <c r="AO145" s="86">
        <v>0.05996486745448738</v>
      </c>
      <c r="AP145" s="104"/>
      <c r="AQ145" s="86">
        <v>0.0523740873366507</v>
      </c>
    </row>
    <row r="146" spans="2:43" ht="12.75">
      <c r="B146" s="31" t="s">
        <v>173</v>
      </c>
      <c r="C146" s="165"/>
      <c r="D146" s="166"/>
      <c r="E146" s="166"/>
      <c r="F146" s="16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v>0.01642233437474966</v>
      </c>
      <c r="AJ146" s="86">
        <v>0.009948459786647488</v>
      </c>
      <c r="AK146" s="86">
        <v>0.00781726451183678</v>
      </c>
      <c r="AL146" s="86">
        <v>0.006508554804989892</v>
      </c>
      <c r="AM146" s="86">
        <v>0.01233631977946244</v>
      </c>
      <c r="AN146" s="86">
        <v>0.012544251192858243</v>
      </c>
      <c r="AO146" s="86">
        <v>0.012695624401149793</v>
      </c>
      <c r="AP146" s="104"/>
      <c r="AQ146" s="86">
        <v>0.010649676789285216</v>
      </c>
    </row>
    <row r="147" spans="2:43" ht="12.75">
      <c r="B147" s="31" t="s">
        <v>174</v>
      </c>
      <c r="C147" s="165"/>
      <c r="D147" s="166"/>
      <c r="E147" s="166"/>
      <c r="F147" s="166"/>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v>0.24281022190178642</v>
      </c>
      <c r="AJ147" s="33">
        <v>0.3860721562986935</v>
      </c>
      <c r="AK147" s="33">
        <v>0.47774020069856404</v>
      </c>
      <c r="AL147" s="33">
        <v>0.5336521867758001</v>
      </c>
      <c r="AM147" s="33">
        <v>0.35534114403859407</v>
      </c>
      <c r="AN147" s="33">
        <v>0.32314914575958137</v>
      </c>
      <c r="AO147" s="33">
        <v>0.3163526030022357</v>
      </c>
      <c r="AP147" s="104"/>
      <c r="AQ147" s="86">
        <v>0.3927824024554713</v>
      </c>
    </row>
    <row r="148" spans="2:43" ht="12.75">
      <c r="B148" s="31" t="s">
        <v>7</v>
      </c>
      <c r="C148" s="165"/>
      <c r="D148" s="166"/>
      <c r="E148" s="166"/>
      <c r="F148" s="16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v>0.03580869983177121</v>
      </c>
      <c r="AJ148" s="86">
        <v>0.025889967637540454</v>
      </c>
      <c r="AK148" s="86">
        <v>0.021012363475079003</v>
      </c>
      <c r="AL148" s="86">
        <v>0.018638134214289236</v>
      </c>
      <c r="AM148" s="86">
        <v>0.023914541695382496</v>
      </c>
      <c r="AN148" s="86">
        <v>0.023626289056487608</v>
      </c>
      <c r="AO148" s="86">
        <v>0.02603002235707442</v>
      </c>
      <c r="AP148" s="104"/>
      <c r="AQ148" s="86">
        <v>0.02433148862949356</v>
      </c>
    </row>
    <row r="149" spans="2:43" ht="12.75">
      <c r="B149" s="31" t="s">
        <v>8</v>
      </c>
      <c r="C149" s="165"/>
      <c r="D149" s="166"/>
      <c r="E149" s="166"/>
      <c r="F149" s="16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v>0.09773291676680285</v>
      </c>
      <c r="AJ149" s="86">
        <v>0.07533261416756562</v>
      </c>
      <c r="AK149" s="86">
        <v>0.06525475411653822</v>
      </c>
      <c r="AL149" s="86">
        <v>0.058823529411764705</v>
      </c>
      <c r="AM149" s="86">
        <v>0.06623018607856651</v>
      </c>
      <c r="AN149" s="86">
        <v>0.07095582576573803</v>
      </c>
      <c r="AO149" s="86">
        <v>0.07154263813478122</v>
      </c>
      <c r="AP149" s="104"/>
      <c r="AQ149" s="86">
        <v>0.0709296377249686</v>
      </c>
    </row>
    <row r="150" spans="2:43" ht="12.75">
      <c r="B150" s="175" t="s">
        <v>9</v>
      </c>
      <c r="C150" s="176"/>
      <c r="D150" s="177"/>
      <c r="E150" s="177"/>
      <c r="F150" s="177"/>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v>0.06416726748377793</v>
      </c>
      <c r="AJ150" s="86">
        <v>0.0643653362099964</v>
      </c>
      <c r="AK150" s="86">
        <v>0.04873315961634418</v>
      </c>
      <c r="AL150" s="86">
        <v>0.06370494551550712</v>
      </c>
      <c r="AM150" s="86">
        <v>0.05444521019986216</v>
      </c>
      <c r="AN150" s="86">
        <v>0.048176081268277667</v>
      </c>
      <c r="AO150" s="86">
        <v>0.08351964228680933</v>
      </c>
      <c r="AP150" s="104"/>
      <c r="AQ150" s="86">
        <v>0.060531088685299723</v>
      </c>
    </row>
    <row r="151" spans="2:43" ht="12.75">
      <c r="B151" s="35" t="s">
        <v>48</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v>0.04510133781943443</v>
      </c>
      <c r="AJ151" s="178">
        <v>0.22048423828359104</v>
      </c>
      <c r="AK151" s="178">
        <v>0.34273992349060267</v>
      </c>
      <c r="AL151" s="178">
        <v>0.39248557763423897</v>
      </c>
      <c r="AM151" s="178">
        <v>0.2107512060647829</v>
      </c>
      <c r="AN151" s="178">
        <v>0.18039094966907804</v>
      </c>
      <c r="AO151" s="178">
        <v>0.13526030022357075</v>
      </c>
      <c r="AP151" s="104"/>
      <c r="AQ151" s="178">
        <v>0.23699018741570943</v>
      </c>
    </row>
    <row r="152" spans="3:6" ht="12.75">
      <c r="C152" s="28"/>
      <c r="D152" s="28"/>
      <c r="E152" s="28"/>
      <c r="F152" s="28"/>
    </row>
    <row r="153" ht="12.75">
      <c r="A153" s="26" t="s">
        <v>189</v>
      </c>
    </row>
    <row r="154" spans="1:45" ht="12.75">
      <c r="A154" s="328" t="s">
        <v>81</v>
      </c>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35"/>
      <c r="AS154" s="335"/>
    </row>
    <row r="155" spans="1:45" ht="18.75" customHeight="1">
      <c r="A155" s="324" t="s">
        <v>38</v>
      </c>
      <c r="B155" s="324"/>
      <c r="C155" s="324"/>
      <c r="D155" s="324"/>
      <c r="E155" s="324"/>
      <c r="F155" s="324"/>
      <c r="G155" s="324"/>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row>
    <row r="156" spans="1:45" ht="29.25" customHeight="1">
      <c r="A156" s="322" t="s">
        <v>91</v>
      </c>
      <c r="B156" s="336"/>
      <c r="C156" s="336"/>
      <c r="D156" s="336"/>
      <c r="E156" s="336"/>
      <c r="F156" s="336"/>
      <c r="G156" s="336"/>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row>
    <row r="157" spans="1:45" ht="20.25" customHeight="1">
      <c r="A157" s="324" t="s">
        <v>30</v>
      </c>
      <c r="B157" s="324"/>
      <c r="C157" s="324"/>
      <c r="D157" s="324"/>
      <c r="E157" s="324"/>
      <c r="F157" s="324"/>
      <c r="G157" s="324"/>
      <c r="H157" s="324"/>
      <c r="I157" s="324"/>
      <c r="J157" s="324"/>
      <c r="K157" s="324"/>
      <c r="L157" s="324"/>
      <c r="M157" s="324"/>
      <c r="N157" s="324"/>
      <c r="O157" s="324"/>
      <c r="P157" s="324"/>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row>
    <row r="158" spans="1:41" ht="30" customHeight="1">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140"/>
      <c r="Y158" s="140"/>
      <c r="Z158" s="140"/>
      <c r="AA158" s="140"/>
      <c r="AB158" s="140"/>
      <c r="AC158" s="140"/>
      <c r="AD158" s="140"/>
      <c r="AE158" s="140"/>
      <c r="AF158" s="140"/>
      <c r="AG158" s="140"/>
      <c r="AH158" s="140"/>
      <c r="AI158" s="140"/>
      <c r="AJ158" s="140"/>
      <c r="AK158" s="140"/>
      <c r="AL158" s="140"/>
      <c r="AM158" s="140"/>
      <c r="AN158" s="140"/>
      <c r="AO158" s="140"/>
    </row>
    <row r="159" ht="12.75">
      <c r="A159" s="2" t="s">
        <v>681</v>
      </c>
    </row>
    <row r="160" spans="7:41"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row>
    <row r="161" ht="15.75" customHeight="1"/>
    <row r="164" ht="12.75">
      <c r="AQ164" s="44"/>
    </row>
  </sheetData>
  <sheetProtection/>
  <mergeCells count="5">
    <mergeCell ref="A157:AS157"/>
    <mergeCell ref="A158:W158"/>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7"/>
  <dimension ref="A1:AY164"/>
  <sheetViews>
    <sheetView showGridLines="0" zoomScale="75" zoomScaleNormal="75" zoomScalePageLayoutView="0" workbookViewId="0" topLeftCell="A1">
      <pane xSplit="18" ySplit="6" topLeftCell="AG7" activePane="bottomRight" state="frozen"/>
      <selection pane="topLeft" activeCell="S7" sqref="S7"/>
      <selection pane="topRight" activeCell="S7" sqref="S7"/>
      <selection pane="bottomLeft" activeCell="S7" sqref="S7"/>
      <selection pane="bottomRight" activeCell="AQ5" sqref="AQ5"/>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2.421875" style="2" customWidth="1"/>
    <col min="44" max="44" width="3.140625" style="2" customWidth="1"/>
    <col min="45" max="45" width="10.8515625" style="2" customWidth="1"/>
    <col min="46" max="16384" width="9.140625" style="2" customWidth="1"/>
  </cols>
  <sheetData>
    <row r="1" ht="34.5" customHeight="1">
      <c r="B1" s="132" t="s">
        <v>264</v>
      </c>
    </row>
    <row r="2" spans="2:43" ht="34.5" customHeight="1">
      <c r="B2" s="131" t="s">
        <v>242</v>
      </c>
      <c r="AQ2" s="28"/>
    </row>
    <row r="3" spans="42:45" s="28" customFormat="1" ht="15" customHeight="1">
      <c r="AP3" s="2"/>
      <c r="AQ3" s="2"/>
      <c r="AR3" s="2"/>
      <c r="AS3" s="2"/>
    </row>
    <row r="4" spans="1:45" s="28" customFormat="1" ht="15" customHeight="1">
      <c r="A4" s="152" t="s">
        <v>104</v>
      </c>
      <c r="B4" s="28" t="e">
        <v>#REF!</v>
      </c>
      <c r="C4" s="28" t="s">
        <v>554</v>
      </c>
      <c r="D4" s="28" t="s">
        <v>555</v>
      </c>
      <c r="E4" s="28" t="s">
        <v>556</v>
      </c>
      <c r="F4" s="28" t="s">
        <v>557</v>
      </c>
      <c r="G4" s="28" t="s">
        <v>558</v>
      </c>
      <c r="H4" s="28" t="s">
        <v>559</v>
      </c>
      <c r="I4" s="28" t="s">
        <v>560</v>
      </c>
      <c r="J4" s="28" t="s">
        <v>561</v>
      </c>
      <c r="K4" s="28" t="s">
        <v>562</v>
      </c>
      <c r="L4" s="28" t="s">
        <v>563</v>
      </c>
      <c r="M4" s="28" t="s">
        <v>564</v>
      </c>
      <c r="N4" s="28" t="s">
        <v>565</v>
      </c>
      <c r="O4" s="28" t="s">
        <v>566</v>
      </c>
      <c r="P4" s="28" t="s">
        <v>567</v>
      </c>
      <c r="Q4" s="28" t="s">
        <v>568</v>
      </c>
      <c r="S4" s="28" t="s">
        <v>569</v>
      </c>
      <c r="T4" s="28" t="s">
        <v>570</v>
      </c>
      <c r="U4" s="28" t="s">
        <v>571</v>
      </c>
      <c r="V4" s="28" t="s">
        <v>572</v>
      </c>
      <c r="W4" s="28" t="s">
        <v>573</v>
      </c>
      <c r="X4" s="28" t="s">
        <v>574</v>
      </c>
      <c r="Y4" s="28" t="s">
        <v>575</v>
      </c>
      <c r="Z4" s="28" t="s">
        <v>576</v>
      </c>
      <c r="AA4" s="28" t="s">
        <v>577</v>
      </c>
      <c r="AB4" s="28" t="s">
        <v>578</v>
      </c>
      <c r="AC4" s="28" t="s">
        <v>579</v>
      </c>
      <c r="AD4" s="28" t="s">
        <v>580</v>
      </c>
      <c r="AE4" s="28" t="s">
        <v>581</v>
      </c>
      <c r="AF4" s="28" t="s">
        <v>582</v>
      </c>
      <c r="AG4" s="28" t="s">
        <v>583</v>
      </c>
      <c r="AH4" s="28" t="s">
        <v>584</v>
      </c>
      <c r="AI4" s="28" t="s">
        <v>585</v>
      </c>
      <c r="AJ4" s="28" t="s">
        <v>586</v>
      </c>
      <c r="AK4" s="28" t="s">
        <v>587</v>
      </c>
      <c r="AL4" s="28" t="s">
        <v>588</v>
      </c>
      <c r="AM4" s="28" t="s">
        <v>589</v>
      </c>
      <c r="AN4" s="28" t="s">
        <v>590</v>
      </c>
      <c r="AO4" s="28" t="s">
        <v>591</v>
      </c>
      <c r="AP4" s="2"/>
      <c r="AR4" s="2"/>
      <c r="AS4" s="2"/>
    </row>
    <row r="5" spans="19:45" s="28" customFormat="1" ht="15" customHeight="1">
      <c r="S5" s="28" t="s">
        <v>592</v>
      </c>
      <c r="T5" s="28" t="s">
        <v>593</v>
      </c>
      <c r="U5" s="28" t="s">
        <v>594</v>
      </c>
      <c r="V5" s="28" t="s">
        <v>595</v>
      </c>
      <c r="W5" s="28" t="s">
        <v>596</v>
      </c>
      <c r="X5" s="28" t="s">
        <v>597</v>
      </c>
      <c r="Y5" s="28" t="s">
        <v>598</v>
      </c>
      <c r="Z5" s="28" t="s">
        <v>599</v>
      </c>
      <c r="AA5" s="28" t="s">
        <v>600</v>
      </c>
      <c r="AB5" s="28" t="s">
        <v>601</v>
      </c>
      <c r="AC5" s="28" t="s">
        <v>602</v>
      </c>
      <c r="AD5" s="28" t="s">
        <v>603</v>
      </c>
      <c r="AE5" s="28" t="s">
        <v>569</v>
      </c>
      <c r="AF5" s="28" t="s">
        <v>570</v>
      </c>
      <c r="AG5" s="28" t="s">
        <v>571</v>
      </c>
      <c r="AH5" s="28" t="s">
        <v>572</v>
      </c>
      <c r="AI5" s="28" t="s">
        <v>573</v>
      </c>
      <c r="AJ5" s="28" t="s">
        <v>574</v>
      </c>
      <c r="AK5" s="28" t="s">
        <v>575</v>
      </c>
      <c r="AL5" s="28" t="s">
        <v>576</v>
      </c>
      <c r="AM5" s="28" t="s">
        <v>577</v>
      </c>
      <c r="AN5" s="28" t="s">
        <v>578</v>
      </c>
      <c r="AO5" s="28" t="s">
        <v>579</v>
      </c>
      <c r="AP5" s="2"/>
      <c r="AR5" s="2"/>
      <c r="AS5" s="2"/>
    </row>
    <row r="6" spans="2:51"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291" t="s">
        <v>128</v>
      </c>
      <c r="AR6" s="184"/>
      <c r="AS6" s="184"/>
      <c r="AT6" s="184"/>
      <c r="AU6" s="184"/>
      <c r="AW6" s="291"/>
      <c r="AY6" s="292"/>
    </row>
    <row r="7" spans="1:43" ht="15.75">
      <c r="A7" s="10" t="s">
        <v>108</v>
      </c>
      <c r="B7" s="5"/>
      <c r="C7" s="158" t="s">
        <v>191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2.75">
      <c r="A8" s="2">
        <v>4.3</v>
      </c>
      <c r="B8" s="48" t="s">
        <v>109</v>
      </c>
      <c r="C8" s="20"/>
      <c r="D8" s="20"/>
      <c r="E8" s="20"/>
      <c r="F8" s="20"/>
      <c r="G8" s="20"/>
      <c r="H8" s="20"/>
      <c r="I8" s="20"/>
      <c r="J8" s="20"/>
      <c r="K8" s="20"/>
      <c r="L8" s="20"/>
      <c r="M8" s="20"/>
      <c r="N8" s="20"/>
      <c r="O8" s="20"/>
      <c r="P8" s="20"/>
      <c r="Q8" s="20"/>
      <c r="R8" s="20"/>
      <c r="S8" s="20"/>
      <c r="T8" s="20"/>
      <c r="U8" s="20"/>
      <c r="V8" s="20"/>
      <c r="W8" s="128"/>
      <c r="X8" s="128"/>
      <c r="Y8" s="128"/>
      <c r="Z8" s="128"/>
      <c r="AA8" s="128"/>
      <c r="AB8" s="128"/>
      <c r="AC8" s="128"/>
      <c r="AD8" s="128"/>
      <c r="AE8" s="128"/>
      <c r="AF8" s="128"/>
      <c r="AG8" s="128"/>
      <c r="AH8" s="128"/>
      <c r="AI8" s="306">
        <v>2748024</v>
      </c>
      <c r="AJ8" s="306">
        <v>2748024</v>
      </c>
      <c r="AK8" s="306">
        <v>2748024</v>
      </c>
      <c r="AL8" s="306">
        <v>2748024</v>
      </c>
      <c r="AM8" s="306">
        <v>2748024</v>
      </c>
      <c r="AN8" s="306">
        <v>2748024</v>
      </c>
      <c r="AO8" s="306">
        <v>2748024</v>
      </c>
      <c r="AP8" s="104"/>
      <c r="AQ8" s="306">
        <v>2748024</v>
      </c>
    </row>
    <row r="9" spans="2:43" ht="12.75">
      <c r="B9" s="20" t="s">
        <v>86</v>
      </c>
      <c r="W9" s="104"/>
      <c r="X9" s="104"/>
      <c r="Y9" s="104"/>
      <c r="Z9" s="104"/>
      <c r="AA9" s="104"/>
      <c r="AB9" s="104"/>
      <c r="AC9" s="104"/>
      <c r="AD9" s="104"/>
      <c r="AE9" s="104"/>
      <c r="AF9" s="104"/>
      <c r="AG9" s="104"/>
      <c r="AH9" s="104"/>
      <c r="AI9" s="104"/>
      <c r="AJ9" s="104"/>
      <c r="AK9" s="104"/>
      <c r="AL9" s="104"/>
      <c r="AM9" s="104"/>
      <c r="AN9" s="104"/>
      <c r="AO9" s="104"/>
      <c r="AP9" s="104"/>
      <c r="AQ9" s="128">
        <v>7</v>
      </c>
    </row>
    <row r="10" spans="1:43" ht="15.75">
      <c r="A10" s="10" t="s">
        <v>114</v>
      </c>
      <c r="B10" s="6"/>
      <c r="C10" s="6"/>
      <c r="D10" s="6"/>
      <c r="E10" s="6"/>
      <c r="F10" s="6"/>
      <c r="G10" s="6"/>
      <c r="H10" s="6"/>
      <c r="I10" s="6"/>
      <c r="J10" s="6"/>
      <c r="K10" s="6"/>
      <c r="L10" s="6"/>
      <c r="M10" s="6"/>
      <c r="N10" s="6"/>
      <c r="O10" s="6"/>
      <c r="P10" s="6"/>
      <c r="Q10" s="6"/>
      <c r="R10" s="6"/>
      <c r="S10" s="6"/>
      <c r="T10" s="6"/>
      <c r="U10" s="6"/>
      <c r="V10" s="6"/>
      <c r="W10" s="133"/>
      <c r="X10" s="133"/>
      <c r="Y10" s="133"/>
      <c r="Z10" s="133"/>
      <c r="AA10" s="133"/>
      <c r="AB10" s="133"/>
      <c r="AC10" s="133"/>
      <c r="AD10" s="133"/>
      <c r="AE10" s="133"/>
      <c r="AF10" s="133"/>
      <c r="AG10" s="133"/>
      <c r="AH10" s="133"/>
      <c r="AI10" s="133"/>
      <c r="AJ10" s="133"/>
      <c r="AK10" s="133"/>
      <c r="AL10" s="133"/>
      <c r="AM10" s="133"/>
      <c r="AN10" s="133"/>
      <c r="AO10" s="133"/>
      <c r="AP10" s="104"/>
      <c r="AQ10" s="133"/>
    </row>
    <row r="11" spans="1:43" ht="12.75">
      <c r="A11" s="2">
        <v>5.3</v>
      </c>
      <c r="B11" s="20" t="s">
        <v>110</v>
      </c>
      <c r="C11" s="20"/>
      <c r="D11" s="20"/>
      <c r="E11" s="20"/>
      <c r="F11" s="20"/>
      <c r="G11" s="20"/>
      <c r="H11" s="20"/>
      <c r="I11" s="20"/>
      <c r="J11" s="20"/>
      <c r="K11" s="20"/>
      <c r="L11" s="20"/>
      <c r="M11" s="20"/>
      <c r="N11" s="20"/>
      <c r="O11" s="20"/>
      <c r="P11" s="20"/>
      <c r="Q11" s="20"/>
      <c r="R11" s="20"/>
      <c r="S11" s="20"/>
      <c r="T11" s="20"/>
      <c r="U11" s="20"/>
      <c r="V11" s="20"/>
      <c r="W11" s="128"/>
      <c r="X11" s="128"/>
      <c r="Y11" s="128"/>
      <c r="Z11" s="128"/>
      <c r="AA11" s="128"/>
      <c r="AB11" s="128"/>
      <c r="AC11" s="128"/>
      <c r="AD11" s="128"/>
      <c r="AE11" s="128"/>
      <c r="AF11" s="128"/>
      <c r="AG11" s="128"/>
      <c r="AH11" s="128"/>
      <c r="AI11" s="128">
        <v>20973</v>
      </c>
      <c r="AJ11" s="128">
        <v>20608</v>
      </c>
      <c r="AK11" s="128">
        <v>18122</v>
      </c>
      <c r="AL11" s="128">
        <v>20136</v>
      </c>
      <c r="AM11" s="128">
        <v>18703</v>
      </c>
      <c r="AN11" s="128">
        <v>17175</v>
      </c>
      <c r="AO11" s="128">
        <v>15976</v>
      </c>
      <c r="AP11" s="104"/>
      <c r="AQ11" s="128">
        <v>131693</v>
      </c>
    </row>
    <row r="12" spans="2:43" ht="12.75">
      <c r="B12" s="2" t="s">
        <v>111</v>
      </c>
      <c r="W12" s="104"/>
      <c r="X12" s="104"/>
      <c r="Y12" s="104"/>
      <c r="Z12" s="104"/>
      <c r="AA12" s="104"/>
      <c r="AB12" s="104"/>
      <c r="AC12" s="104"/>
      <c r="AD12" s="104"/>
      <c r="AE12" s="104"/>
      <c r="AF12" s="104"/>
      <c r="AG12" s="104"/>
      <c r="AH12" s="104"/>
      <c r="AI12" s="104"/>
      <c r="AJ12" s="104"/>
      <c r="AK12" s="104"/>
      <c r="AL12" s="104"/>
      <c r="AM12" s="104"/>
      <c r="AN12" s="104"/>
      <c r="AO12" s="104"/>
      <c r="AP12" s="104"/>
      <c r="AQ12" s="104"/>
    </row>
    <row r="13" spans="1:43" ht="12.75">
      <c r="A13" s="2">
        <v>5.4</v>
      </c>
      <c r="B13" s="17" t="s">
        <v>112</v>
      </c>
      <c r="C13" s="17"/>
      <c r="D13" s="17"/>
      <c r="E13" s="17"/>
      <c r="F13" s="17"/>
      <c r="G13" s="17"/>
      <c r="H13" s="17"/>
      <c r="I13" s="17"/>
      <c r="J13" s="17"/>
      <c r="K13" s="17"/>
      <c r="L13" s="17"/>
      <c r="M13" s="17"/>
      <c r="N13" s="17"/>
      <c r="O13" s="17"/>
      <c r="P13" s="17"/>
      <c r="Q13" s="17"/>
      <c r="R13" s="17"/>
      <c r="S13" s="17"/>
      <c r="T13" s="17"/>
      <c r="U13" s="17"/>
      <c r="V13" s="17"/>
      <c r="W13" s="30"/>
      <c r="X13" s="30"/>
      <c r="Y13" s="30"/>
      <c r="Z13" s="30"/>
      <c r="AA13" s="30"/>
      <c r="AB13" s="30"/>
      <c r="AC13" s="30"/>
      <c r="AD13" s="30"/>
      <c r="AE13" s="30"/>
      <c r="AF13" s="30"/>
      <c r="AG13" s="30"/>
      <c r="AH13" s="30"/>
      <c r="AI13" s="30">
        <v>20973</v>
      </c>
      <c r="AJ13" s="30">
        <v>20608</v>
      </c>
      <c r="AK13" s="30">
        <v>18088</v>
      </c>
      <c r="AL13" s="30">
        <v>20103</v>
      </c>
      <c r="AM13" s="30">
        <v>18681</v>
      </c>
      <c r="AN13" s="30">
        <v>17153</v>
      </c>
      <c r="AO13" s="30">
        <v>15949</v>
      </c>
      <c r="AP13" s="104"/>
      <c r="AQ13" s="30">
        <v>131555</v>
      </c>
    </row>
    <row r="14" spans="1:43" ht="12.75">
      <c r="A14" s="2">
        <v>5.5</v>
      </c>
      <c r="B14" s="18" t="s">
        <v>113</v>
      </c>
      <c r="C14" s="18"/>
      <c r="D14" s="18"/>
      <c r="E14" s="18"/>
      <c r="F14" s="18"/>
      <c r="G14" s="18"/>
      <c r="H14" s="18"/>
      <c r="I14" s="18"/>
      <c r="J14" s="18"/>
      <c r="K14" s="18"/>
      <c r="L14" s="18"/>
      <c r="M14" s="18"/>
      <c r="N14" s="18"/>
      <c r="O14" s="18"/>
      <c r="P14" s="18"/>
      <c r="Q14" s="18"/>
      <c r="R14" s="18"/>
      <c r="S14" s="18"/>
      <c r="T14" s="18"/>
      <c r="U14" s="18"/>
      <c r="V14" s="18"/>
      <c r="W14" s="93"/>
      <c r="X14" s="93"/>
      <c r="Y14" s="93"/>
      <c r="Z14" s="93"/>
      <c r="AA14" s="93"/>
      <c r="AB14" s="93"/>
      <c r="AC14" s="93"/>
      <c r="AD14" s="93"/>
      <c r="AE14" s="93"/>
      <c r="AF14" s="93"/>
      <c r="AG14" s="93"/>
      <c r="AH14" s="93"/>
      <c r="AI14" s="93">
        <v>0</v>
      </c>
      <c r="AJ14" s="93">
        <v>0</v>
      </c>
      <c r="AK14" s="93">
        <v>34</v>
      </c>
      <c r="AL14" s="93">
        <v>33</v>
      </c>
      <c r="AM14" s="93">
        <v>22</v>
      </c>
      <c r="AN14" s="93">
        <v>22</v>
      </c>
      <c r="AO14" s="93">
        <v>27</v>
      </c>
      <c r="AP14" s="104"/>
      <c r="AQ14" s="93">
        <v>138</v>
      </c>
    </row>
    <row r="15" spans="23:43" ht="6" customHeight="1">
      <c r="W15" s="104"/>
      <c r="X15" s="104"/>
      <c r="Y15" s="104"/>
      <c r="Z15" s="104"/>
      <c r="AA15" s="104"/>
      <c r="AB15" s="104"/>
      <c r="AC15" s="104"/>
      <c r="AD15" s="104"/>
      <c r="AE15" s="104"/>
      <c r="AF15" s="104"/>
      <c r="AG15" s="104"/>
      <c r="AH15" s="104"/>
      <c r="AI15" s="104"/>
      <c r="AJ15" s="104"/>
      <c r="AK15" s="104"/>
      <c r="AL15" s="104"/>
      <c r="AM15" s="104"/>
      <c r="AN15" s="104"/>
      <c r="AO15" s="104"/>
      <c r="AP15" s="104"/>
      <c r="AQ15" s="104"/>
    </row>
    <row r="16" spans="1:43" ht="12.75">
      <c r="A16" s="2">
        <v>5.6</v>
      </c>
      <c r="B16" s="17" t="s">
        <v>34</v>
      </c>
      <c r="C16" s="17"/>
      <c r="D16" s="17"/>
      <c r="E16" s="17"/>
      <c r="F16" s="17"/>
      <c r="G16" s="17"/>
      <c r="H16" s="17"/>
      <c r="I16" s="17"/>
      <c r="J16" s="17"/>
      <c r="K16" s="17"/>
      <c r="L16" s="17"/>
      <c r="M16" s="17"/>
      <c r="N16" s="17"/>
      <c r="O16" s="17"/>
      <c r="P16" s="17"/>
      <c r="Q16" s="17"/>
      <c r="R16" s="17"/>
      <c r="S16" s="17"/>
      <c r="T16" s="17"/>
      <c r="U16" s="17"/>
      <c r="V16" s="17"/>
      <c r="W16" s="30"/>
      <c r="X16" s="30"/>
      <c r="Y16" s="30"/>
      <c r="Z16" s="30"/>
      <c r="AA16" s="30"/>
      <c r="AB16" s="30"/>
      <c r="AC16" s="30"/>
      <c r="AD16" s="30"/>
      <c r="AE16" s="30"/>
      <c r="AF16" s="30"/>
      <c r="AG16" s="30"/>
      <c r="AH16" s="30"/>
      <c r="AI16" s="30">
        <v>112</v>
      </c>
      <c r="AJ16" s="30">
        <v>31</v>
      </c>
      <c r="AK16" s="30">
        <v>5</v>
      </c>
      <c r="AL16" s="30">
        <v>13</v>
      </c>
      <c r="AM16" s="30">
        <v>77</v>
      </c>
      <c r="AN16" s="30">
        <v>7</v>
      </c>
      <c r="AO16" s="30">
        <v>87</v>
      </c>
      <c r="AP16" s="104"/>
      <c r="AQ16" s="30">
        <v>332</v>
      </c>
    </row>
    <row r="17" spans="1:43"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4"/>
      <c r="X17" s="134"/>
      <c r="Y17" s="134"/>
      <c r="Z17" s="134"/>
      <c r="AA17" s="134"/>
      <c r="AB17" s="134"/>
      <c r="AC17" s="134"/>
      <c r="AD17" s="134"/>
      <c r="AE17" s="134"/>
      <c r="AF17" s="134"/>
      <c r="AG17" s="134"/>
      <c r="AH17" s="134"/>
      <c r="AI17" s="134">
        <v>149</v>
      </c>
      <c r="AJ17" s="134">
        <v>134</v>
      </c>
      <c r="AK17" s="134">
        <v>130</v>
      </c>
      <c r="AL17" s="134">
        <v>139</v>
      </c>
      <c r="AM17" s="134">
        <v>92</v>
      </c>
      <c r="AN17" s="134">
        <v>105</v>
      </c>
      <c r="AO17" s="134">
        <v>117</v>
      </c>
      <c r="AP17" s="104"/>
      <c r="AQ17" s="134">
        <v>866</v>
      </c>
    </row>
    <row r="18" spans="1:43"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v>20712</v>
      </c>
      <c r="AJ18" s="93">
        <v>20443</v>
      </c>
      <c r="AK18" s="93">
        <v>17987</v>
      </c>
      <c r="AL18" s="93">
        <v>19984</v>
      </c>
      <c r="AM18" s="93">
        <v>18534</v>
      </c>
      <c r="AN18" s="93">
        <v>17063</v>
      </c>
      <c r="AO18" s="93">
        <v>15772</v>
      </c>
      <c r="AP18" s="104"/>
      <c r="AQ18" s="93">
        <v>130495</v>
      </c>
    </row>
    <row r="19" spans="2:43"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row>
    <row r="20" spans="1:43"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v>20712</v>
      </c>
      <c r="AJ20" s="30">
        <v>20443</v>
      </c>
      <c r="AK20" s="30">
        <v>17954</v>
      </c>
      <c r="AL20" s="30">
        <v>19951</v>
      </c>
      <c r="AM20" s="30">
        <v>18512</v>
      </c>
      <c r="AN20" s="30">
        <v>17041</v>
      </c>
      <c r="AO20" s="30">
        <v>15747</v>
      </c>
      <c r="AP20" s="104"/>
      <c r="AQ20" s="30">
        <v>130360</v>
      </c>
    </row>
    <row r="21" spans="1:43"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4"/>
      <c r="X21" s="134"/>
      <c r="Y21" s="134"/>
      <c r="Z21" s="134"/>
      <c r="AA21" s="134"/>
      <c r="AB21" s="134"/>
      <c r="AC21" s="134"/>
      <c r="AD21" s="134"/>
      <c r="AE21" s="134"/>
      <c r="AF21" s="134"/>
      <c r="AG21" s="134"/>
      <c r="AH21" s="134"/>
      <c r="AI21" s="134">
        <v>0</v>
      </c>
      <c r="AJ21" s="134">
        <v>0</v>
      </c>
      <c r="AK21" s="134">
        <v>33</v>
      </c>
      <c r="AL21" s="134">
        <v>33</v>
      </c>
      <c r="AM21" s="134">
        <v>22</v>
      </c>
      <c r="AN21" s="134">
        <v>22</v>
      </c>
      <c r="AO21" s="134">
        <v>25</v>
      </c>
      <c r="AP21" s="104"/>
      <c r="AQ21" s="134">
        <v>135</v>
      </c>
    </row>
    <row r="22" spans="1:43"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v>20358</v>
      </c>
      <c r="AJ22" s="93">
        <v>20265</v>
      </c>
      <c r="AK22" s="93">
        <v>17965</v>
      </c>
      <c r="AL22" s="93">
        <v>19933</v>
      </c>
      <c r="AM22" s="93">
        <v>18480</v>
      </c>
      <c r="AN22" s="93">
        <v>17031</v>
      </c>
      <c r="AO22" s="93">
        <v>15451</v>
      </c>
      <c r="AP22" s="104"/>
      <c r="AQ22" s="93">
        <v>129483</v>
      </c>
    </row>
    <row r="23" spans="23:43" ht="12.75">
      <c r="W23" s="104"/>
      <c r="X23" s="104"/>
      <c r="Y23" s="104"/>
      <c r="Z23" s="104"/>
      <c r="AA23" s="104"/>
      <c r="AB23" s="104"/>
      <c r="AC23" s="104"/>
      <c r="AD23" s="104"/>
      <c r="AE23" s="104"/>
      <c r="AF23" s="104"/>
      <c r="AG23" s="104"/>
      <c r="AH23" s="104"/>
      <c r="AI23" s="104"/>
      <c r="AJ23" s="104"/>
      <c r="AK23" s="104"/>
      <c r="AL23" s="104"/>
      <c r="AM23" s="104"/>
      <c r="AN23" s="104"/>
      <c r="AO23" s="104"/>
      <c r="AP23" s="104"/>
      <c r="AQ23" s="104"/>
    </row>
    <row r="24" spans="1:43"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v>16732</v>
      </c>
      <c r="AJ24" s="30">
        <v>15676</v>
      </c>
      <c r="AK24" s="30">
        <v>14047</v>
      </c>
      <c r="AL24" s="30">
        <v>14198</v>
      </c>
      <c r="AM24" s="30">
        <v>14051</v>
      </c>
      <c r="AN24" s="30">
        <v>13380</v>
      </c>
      <c r="AO24" s="30">
        <v>12981</v>
      </c>
      <c r="AP24" s="104"/>
      <c r="AQ24" s="30">
        <v>101065</v>
      </c>
    </row>
    <row r="25" spans="1:43"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v>0</v>
      </c>
      <c r="AJ25" s="32">
        <v>0</v>
      </c>
      <c r="AK25" s="32">
        <v>0</v>
      </c>
      <c r="AL25" s="32">
        <v>0</v>
      </c>
      <c r="AM25" s="32">
        <v>0</v>
      </c>
      <c r="AN25" s="32">
        <v>0</v>
      </c>
      <c r="AO25" s="32">
        <v>0</v>
      </c>
      <c r="AP25" s="104"/>
      <c r="AQ25" s="32">
        <v>0</v>
      </c>
    </row>
    <row r="26" spans="1:43"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v>0</v>
      </c>
      <c r="AJ26" s="32">
        <v>0</v>
      </c>
      <c r="AK26" s="32">
        <v>0</v>
      </c>
      <c r="AL26" s="32">
        <v>0</v>
      </c>
      <c r="AM26" s="32">
        <v>0</v>
      </c>
      <c r="AN26" s="32">
        <v>0</v>
      </c>
      <c r="AO26" s="32">
        <v>0</v>
      </c>
      <c r="AP26" s="104"/>
      <c r="AQ26" s="32">
        <v>0</v>
      </c>
    </row>
    <row r="27" spans="1:43"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v>0</v>
      </c>
      <c r="AJ27" s="32">
        <v>0</v>
      </c>
      <c r="AK27" s="32">
        <v>0</v>
      </c>
      <c r="AL27" s="32">
        <v>0</v>
      </c>
      <c r="AM27" s="32">
        <v>0</v>
      </c>
      <c r="AN27" s="32">
        <v>0</v>
      </c>
      <c r="AO27" s="32">
        <v>0</v>
      </c>
      <c r="AP27" s="104"/>
      <c r="AQ27" s="32">
        <v>0</v>
      </c>
    </row>
    <row r="28" spans="1:43"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v>3980</v>
      </c>
      <c r="AJ28" s="93">
        <v>4767</v>
      </c>
      <c r="AK28" s="93">
        <v>3940</v>
      </c>
      <c r="AL28" s="93">
        <v>5786</v>
      </c>
      <c r="AM28" s="93">
        <v>4483</v>
      </c>
      <c r="AN28" s="93">
        <v>3683</v>
      </c>
      <c r="AO28" s="93">
        <v>2791</v>
      </c>
      <c r="AP28" s="104"/>
      <c r="AQ28" s="93">
        <v>29430</v>
      </c>
    </row>
    <row r="29" spans="23:43"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v>4976</v>
      </c>
      <c r="AJ30" s="128">
        <v>4984</v>
      </c>
      <c r="AK30" s="128">
        <v>4801</v>
      </c>
      <c r="AL30" s="128">
        <v>4997</v>
      </c>
      <c r="AM30" s="128">
        <v>4700</v>
      </c>
      <c r="AN30" s="128">
        <v>4290</v>
      </c>
      <c r="AO30" s="128">
        <v>4068</v>
      </c>
      <c r="AP30" s="104"/>
      <c r="AQ30" s="128">
        <v>32816</v>
      </c>
    </row>
    <row r="31" spans="1:43"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v>3726</v>
      </c>
      <c r="AJ32" s="30">
        <v>3982</v>
      </c>
      <c r="AK32" s="30">
        <v>4139</v>
      </c>
      <c r="AL32" s="30">
        <v>4328</v>
      </c>
      <c r="AM32" s="30">
        <v>4343</v>
      </c>
      <c r="AN32" s="30">
        <v>4060</v>
      </c>
      <c r="AO32" s="30">
        <v>3856</v>
      </c>
      <c r="AP32" s="104"/>
      <c r="AQ32" s="30">
        <v>28434</v>
      </c>
    </row>
    <row r="33" spans="1:43"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v>0.0003125</v>
      </c>
      <c r="AJ33" s="34">
        <v>0.00024305555555555552</v>
      </c>
      <c r="AK33" s="34">
        <v>0.00017361111111111112</v>
      </c>
      <c r="AL33" s="34">
        <v>0.00018518518518518518</v>
      </c>
      <c r="AM33" s="34">
        <v>9.259259259259259E-05</v>
      </c>
      <c r="AN33" s="34">
        <v>5.7870370370370366E-05</v>
      </c>
      <c r="AO33" s="34">
        <v>9.259259259259259E-05</v>
      </c>
      <c r="AP33" s="104"/>
      <c r="AQ33" s="34">
        <v>0.00016341001839217</v>
      </c>
    </row>
    <row r="34" spans="1:43" ht="12.75">
      <c r="A34" s="7" t="s">
        <v>73</v>
      </c>
      <c r="B34" s="98" t="s">
        <v>88</v>
      </c>
      <c r="C34" s="98"/>
      <c r="D34" s="98"/>
      <c r="E34" s="98"/>
      <c r="F34" s="98"/>
      <c r="G34" s="159"/>
      <c r="H34" s="159"/>
      <c r="I34" s="159"/>
      <c r="J34" s="159"/>
      <c r="K34" s="159"/>
      <c r="L34" s="159"/>
      <c r="M34" s="159"/>
      <c r="N34" s="159"/>
      <c r="O34" s="159"/>
      <c r="P34" s="159"/>
      <c r="Q34" s="159"/>
      <c r="R34" s="159"/>
      <c r="S34" s="159"/>
      <c r="T34" s="159"/>
      <c r="U34" s="159"/>
      <c r="V34" s="159"/>
      <c r="W34" s="100"/>
      <c r="X34" s="100"/>
      <c r="Y34" s="100"/>
      <c r="Z34" s="100"/>
      <c r="AA34" s="100"/>
      <c r="AB34" s="100"/>
      <c r="AC34" s="100"/>
      <c r="AD34" s="100"/>
      <c r="AE34" s="100"/>
      <c r="AF34" s="100"/>
      <c r="AG34" s="100"/>
      <c r="AH34" s="100"/>
      <c r="AI34" s="100" t="s">
        <v>188</v>
      </c>
      <c r="AJ34" s="100" t="s">
        <v>188</v>
      </c>
      <c r="AK34" s="100" t="s">
        <v>188</v>
      </c>
      <c r="AL34" s="100" t="s">
        <v>188</v>
      </c>
      <c r="AM34" s="100" t="s">
        <v>188</v>
      </c>
      <c r="AN34" s="100" t="s">
        <v>188</v>
      </c>
      <c r="AO34" s="100" t="s">
        <v>188</v>
      </c>
      <c r="AP34" s="104"/>
      <c r="AQ34" s="100" t="s">
        <v>188</v>
      </c>
    </row>
    <row r="35" spans="1:43" ht="5.25" customHeight="1">
      <c r="A35" s="7"/>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2.75">
      <c r="A36" s="7">
        <v>5.19</v>
      </c>
      <c r="B36" s="20" t="s">
        <v>126</v>
      </c>
      <c r="C36" s="20"/>
      <c r="D36" s="20"/>
      <c r="E36" s="20"/>
      <c r="F36" s="20"/>
      <c r="G36" s="20"/>
      <c r="H36" s="20"/>
      <c r="I36" s="20"/>
      <c r="J36" s="20"/>
      <c r="K36" s="20"/>
      <c r="L36" s="20"/>
      <c r="M36" s="20"/>
      <c r="N36" s="20"/>
      <c r="O36" s="20"/>
      <c r="P36" s="20"/>
      <c r="Q36" s="20"/>
      <c r="R36" s="20"/>
      <c r="S36" s="20"/>
      <c r="T36" s="20"/>
      <c r="U36" s="20"/>
      <c r="V36" s="20"/>
      <c r="W36" s="128"/>
      <c r="X36" s="128"/>
      <c r="Y36" s="128"/>
      <c r="Z36" s="128"/>
      <c r="AA36" s="128"/>
      <c r="AB36" s="128"/>
      <c r="AC36" s="128"/>
      <c r="AD36" s="128"/>
      <c r="AE36" s="128"/>
      <c r="AF36" s="128"/>
      <c r="AG36" s="128"/>
      <c r="AH36" s="128"/>
      <c r="AI36" s="128">
        <v>1250</v>
      </c>
      <c r="AJ36" s="128">
        <v>1002</v>
      </c>
      <c r="AK36" s="128">
        <v>662</v>
      </c>
      <c r="AL36" s="128">
        <v>669</v>
      </c>
      <c r="AM36" s="128">
        <v>357</v>
      </c>
      <c r="AN36" s="128">
        <v>230</v>
      </c>
      <c r="AO36" s="128">
        <v>212</v>
      </c>
      <c r="AP36" s="104"/>
      <c r="AQ36" s="128">
        <v>4382</v>
      </c>
    </row>
    <row r="37" spans="2:43" ht="12.75">
      <c r="B37" s="2" t="s">
        <v>111</v>
      </c>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 r="A38" s="7">
        <v>5.2</v>
      </c>
      <c r="B38" s="20" t="s">
        <v>92</v>
      </c>
      <c r="C38" s="20"/>
      <c r="D38" s="20"/>
      <c r="E38" s="20"/>
      <c r="F38" s="20"/>
      <c r="G38" s="20"/>
      <c r="H38" s="20"/>
      <c r="I38" s="20"/>
      <c r="J38" s="20"/>
      <c r="K38" s="20"/>
      <c r="L38" s="20"/>
      <c r="M38" s="20"/>
      <c r="N38" s="20"/>
      <c r="O38" s="20"/>
      <c r="P38" s="20"/>
      <c r="Q38" s="20"/>
      <c r="R38" s="20"/>
      <c r="S38" s="20"/>
      <c r="T38" s="20"/>
      <c r="U38" s="20"/>
      <c r="V38" s="20"/>
      <c r="W38" s="128"/>
      <c r="X38" s="128"/>
      <c r="Y38" s="128"/>
      <c r="Z38" s="128"/>
      <c r="AA38" s="128"/>
      <c r="AB38" s="128"/>
      <c r="AC38" s="128"/>
      <c r="AD38" s="128"/>
      <c r="AE38" s="128"/>
      <c r="AF38" s="128"/>
      <c r="AG38" s="128"/>
      <c r="AH38" s="128"/>
      <c r="AI38" s="128">
        <v>863</v>
      </c>
      <c r="AJ38" s="128">
        <v>666</v>
      </c>
      <c r="AK38" s="128">
        <v>350</v>
      </c>
      <c r="AL38" s="128">
        <v>342</v>
      </c>
      <c r="AM38" s="128">
        <v>210</v>
      </c>
      <c r="AN38" s="128">
        <v>153</v>
      </c>
      <c r="AO38" s="128">
        <v>133</v>
      </c>
      <c r="AP38" s="104"/>
      <c r="AQ38" s="128">
        <v>2717</v>
      </c>
    </row>
    <row r="39" spans="23:43" ht="5.25" customHeight="1">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 r="A40" s="7">
        <v>5.21</v>
      </c>
      <c r="B40" s="43" t="s">
        <v>127</v>
      </c>
      <c r="C40" s="43"/>
      <c r="D40" s="43"/>
      <c r="E40" s="43"/>
      <c r="F40" s="43"/>
      <c r="G40" s="105"/>
      <c r="H40" s="105"/>
      <c r="I40" s="105"/>
      <c r="J40" s="105"/>
      <c r="K40" s="105"/>
      <c r="L40" s="105"/>
      <c r="M40" s="105"/>
      <c r="N40" s="105"/>
      <c r="O40" s="105"/>
      <c r="P40" s="105"/>
      <c r="Q40" s="105"/>
      <c r="R40" s="105"/>
      <c r="S40" s="105"/>
      <c r="T40" s="105"/>
      <c r="U40" s="105"/>
      <c r="V40" s="105"/>
      <c r="W40" s="129"/>
      <c r="X40" s="129"/>
      <c r="Y40" s="129"/>
      <c r="Z40" s="129"/>
      <c r="AA40" s="129"/>
      <c r="AB40" s="129"/>
      <c r="AC40" s="129"/>
      <c r="AD40" s="129"/>
      <c r="AE40" s="129"/>
      <c r="AF40" s="129"/>
      <c r="AG40" s="129"/>
      <c r="AH40" s="129"/>
      <c r="AI40" s="129">
        <v>0.007314814814814815</v>
      </c>
      <c r="AJ40" s="129">
        <v>0.0071643518518518514</v>
      </c>
      <c r="AK40" s="129">
        <v>0.007453703703703703</v>
      </c>
      <c r="AL40" s="129">
        <v>0.007581018518518518</v>
      </c>
      <c r="AM40" s="129">
        <v>0.006979166666666667</v>
      </c>
      <c r="AN40" s="129">
        <v>0.006585648148148147</v>
      </c>
      <c r="AO40" s="129">
        <v>0.00673611111111111</v>
      </c>
      <c r="AP40" s="104"/>
      <c r="AQ40" s="135">
        <v>0.007138195836934295</v>
      </c>
    </row>
    <row r="41" spans="1:43" ht="6" customHeight="1">
      <c r="A41" s="7"/>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 r="A42" s="7"/>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5.75">
      <c r="A43" s="10" t="s">
        <v>133</v>
      </c>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 r="A44" s="8">
        <v>6.2</v>
      </c>
      <c r="B44" s="17" t="s">
        <v>16</v>
      </c>
      <c r="C44" s="17"/>
      <c r="D44" s="17"/>
      <c r="E44" s="17"/>
      <c r="F44" s="17"/>
      <c r="G44" s="17"/>
      <c r="H44" s="17"/>
      <c r="I44" s="17"/>
      <c r="J44" s="17"/>
      <c r="K44" s="17"/>
      <c r="L44" s="17"/>
      <c r="M44" s="17"/>
      <c r="N44" s="17"/>
      <c r="O44" s="17"/>
      <c r="P44" s="17"/>
      <c r="Q44" s="17"/>
      <c r="R44" s="17"/>
      <c r="S44" s="17"/>
      <c r="T44" s="17"/>
      <c r="U44" s="17"/>
      <c r="V44" s="17"/>
      <c r="W44" s="30"/>
      <c r="X44" s="30"/>
      <c r="Y44" s="30"/>
      <c r="Z44" s="30"/>
      <c r="AA44" s="30"/>
      <c r="AB44" s="30"/>
      <c r="AC44" s="30"/>
      <c r="AD44" s="30"/>
      <c r="AE44" s="30"/>
      <c r="AF44" s="30"/>
      <c r="AG44" s="30"/>
      <c r="AH44" s="30"/>
      <c r="AI44" s="30" t="s">
        <v>188</v>
      </c>
      <c r="AJ44" s="30" t="s">
        <v>188</v>
      </c>
      <c r="AK44" s="30" t="s">
        <v>188</v>
      </c>
      <c r="AL44" s="30" t="s">
        <v>188</v>
      </c>
      <c r="AM44" s="30" t="s">
        <v>188</v>
      </c>
      <c r="AN44" s="30" t="s">
        <v>188</v>
      </c>
      <c r="AO44" s="30" t="s">
        <v>188</v>
      </c>
      <c r="AP44" s="104"/>
      <c r="AQ44" s="30" t="s">
        <v>188</v>
      </c>
    </row>
    <row r="45" spans="1:43" ht="12.75">
      <c r="A45" s="8">
        <v>6.3</v>
      </c>
      <c r="B45" s="18" t="s">
        <v>17</v>
      </c>
      <c r="C45" s="18"/>
      <c r="D45" s="18"/>
      <c r="E45" s="18"/>
      <c r="F45" s="18"/>
      <c r="G45" s="18"/>
      <c r="H45" s="18"/>
      <c r="I45" s="18"/>
      <c r="J45" s="18"/>
      <c r="K45" s="18"/>
      <c r="L45" s="18"/>
      <c r="M45" s="18"/>
      <c r="N45" s="18"/>
      <c r="O45" s="18"/>
      <c r="P45" s="18"/>
      <c r="Q45" s="18"/>
      <c r="R45" s="18"/>
      <c r="S45" s="18"/>
      <c r="T45" s="18"/>
      <c r="U45" s="18"/>
      <c r="V45" s="18"/>
      <c r="W45" s="93"/>
      <c r="X45" s="93"/>
      <c r="Y45" s="93"/>
      <c r="Z45" s="93"/>
      <c r="AA45" s="93"/>
      <c r="AB45" s="93"/>
      <c r="AC45" s="93"/>
      <c r="AD45" s="93"/>
      <c r="AE45" s="93"/>
      <c r="AF45" s="93"/>
      <c r="AG45" s="93"/>
      <c r="AH45" s="93"/>
      <c r="AI45" s="93" t="s">
        <v>188</v>
      </c>
      <c r="AJ45" s="93" t="s">
        <v>188</v>
      </c>
      <c r="AK45" s="93" t="s">
        <v>188</v>
      </c>
      <c r="AL45" s="93" t="s">
        <v>188</v>
      </c>
      <c r="AM45" s="93" t="s">
        <v>188</v>
      </c>
      <c r="AN45" s="93" t="s">
        <v>188</v>
      </c>
      <c r="AO45" s="93" t="s">
        <v>188</v>
      </c>
      <c r="AP45" s="104"/>
      <c r="AQ45" s="93" t="s">
        <v>188</v>
      </c>
    </row>
    <row r="46" spans="1:43" ht="12.75">
      <c r="A46" s="8"/>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5.75">
      <c r="A47" s="10" t="s">
        <v>134</v>
      </c>
      <c r="W47" s="104"/>
      <c r="X47" s="104"/>
      <c r="Y47" s="104"/>
      <c r="Z47" s="104"/>
      <c r="AA47" s="104"/>
      <c r="AB47" s="104"/>
      <c r="AC47" s="104"/>
      <c r="AD47" s="104"/>
      <c r="AE47" s="104"/>
      <c r="AF47" s="104"/>
      <c r="AG47" s="104"/>
      <c r="AH47" s="104"/>
      <c r="AI47" s="104"/>
      <c r="AJ47" s="104"/>
      <c r="AK47" s="104"/>
      <c r="AL47" s="104"/>
      <c r="AM47" s="104"/>
      <c r="AN47" s="104"/>
      <c r="AO47" s="294" t="s">
        <v>260</v>
      </c>
      <c r="AP47" s="104"/>
      <c r="AQ47" s="104"/>
    </row>
    <row r="48" spans="1:43"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28">
        <v>347</v>
      </c>
      <c r="AP48" s="104"/>
      <c r="AQ48" s="128">
        <v>347</v>
      </c>
    </row>
    <row r="49" spans="1:43"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30">
        <v>248</v>
      </c>
      <c r="AP50" s="104"/>
      <c r="AQ50" s="30">
        <v>248</v>
      </c>
    </row>
    <row r="51" spans="1:43"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32">
        <v>51</v>
      </c>
      <c r="AP51" s="104"/>
      <c r="AQ51" s="32">
        <v>51</v>
      </c>
    </row>
    <row r="52" spans="1:43"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32">
        <v>20</v>
      </c>
      <c r="AP52" s="104"/>
      <c r="AQ52" s="32">
        <v>20</v>
      </c>
    </row>
    <row r="53" spans="1:43"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32">
        <v>23</v>
      </c>
      <c r="AP53" s="104"/>
      <c r="AQ53" s="32">
        <v>23</v>
      </c>
    </row>
    <row r="54" spans="1:43"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93">
        <v>5</v>
      </c>
      <c r="AP54" s="104"/>
      <c r="AQ54" s="93">
        <v>5</v>
      </c>
    </row>
    <row r="55" spans="1:43"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30">
        <v>276</v>
      </c>
      <c r="AP56" s="104"/>
      <c r="AQ56" s="30">
        <v>276</v>
      </c>
    </row>
    <row r="57" spans="1:43"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32">
        <v>36</v>
      </c>
      <c r="AP57" s="104"/>
      <c r="AQ57" s="32">
        <v>36</v>
      </c>
    </row>
    <row r="58" spans="1:43"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32">
        <v>23</v>
      </c>
      <c r="AP58" s="104"/>
      <c r="AQ58" s="32">
        <v>23</v>
      </c>
    </row>
    <row r="59" spans="1:43"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93">
        <v>12</v>
      </c>
      <c r="AP59" s="104"/>
      <c r="AQ59" s="93">
        <v>12</v>
      </c>
    </row>
    <row r="60" spans="1:43"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30">
        <v>126</v>
      </c>
      <c r="AP61" s="104"/>
      <c r="AQ61" s="30">
        <v>126</v>
      </c>
    </row>
    <row r="62" spans="1:43"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32">
        <v>156</v>
      </c>
      <c r="AP62" s="104"/>
      <c r="AQ62" s="32">
        <v>156</v>
      </c>
    </row>
    <row r="63" spans="1:43"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32">
        <v>44</v>
      </c>
      <c r="AP63" s="104"/>
      <c r="AQ63" s="32">
        <v>44</v>
      </c>
    </row>
    <row r="64" spans="1:43"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32">
        <v>11</v>
      </c>
      <c r="AP64" s="104"/>
      <c r="AQ64" s="32">
        <v>11</v>
      </c>
    </row>
    <row r="65" spans="1:43"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93">
        <v>10</v>
      </c>
      <c r="AP65" s="104"/>
      <c r="AQ65" s="93">
        <v>10</v>
      </c>
    </row>
    <row r="66" spans="1:43"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28">
        <v>32</v>
      </c>
      <c r="AP67" s="104"/>
      <c r="AQ67" s="128">
        <v>32</v>
      </c>
    </row>
    <row r="68" spans="1:43"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30">
        <v>5</v>
      </c>
      <c r="AP69" s="104"/>
      <c r="AQ69" s="30">
        <v>5</v>
      </c>
    </row>
    <row r="70" spans="1:43"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32">
        <v>3</v>
      </c>
      <c r="AP70" s="104"/>
      <c r="AQ70" s="32">
        <v>3</v>
      </c>
    </row>
    <row r="71" spans="1:43"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32">
        <v>8</v>
      </c>
      <c r="AP71" s="104"/>
      <c r="AQ71" s="32">
        <v>8</v>
      </c>
    </row>
    <row r="72" spans="1:43"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93">
        <v>0</v>
      </c>
      <c r="AP72" s="104"/>
      <c r="AQ72" s="93">
        <v>0</v>
      </c>
    </row>
    <row r="73" spans="1:43"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28">
        <v>77</v>
      </c>
      <c r="AP74" s="104"/>
      <c r="AQ74" s="128">
        <v>77</v>
      </c>
    </row>
    <row r="75" spans="1:43"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30">
        <v>1</v>
      </c>
      <c r="AP76" s="104"/>
      <c r="AQ76" s="30">
        <v>1</v>
      </c>
    </row>
    <row r="77" spans="1:43"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32">
        <v>12</v>
      </c>
      <c r="AP77" s="104"/>
      <c r="AQ77" s="32">
        <v>12</v>
      </c>
    </row>
    <row r="78" spans="1:43"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32">
        <v>31</v>
      </c>
      <c r="AP78" s="104"/>
      <c r="AQ78" s="32">
        <v>31</v>
      </c>
    </row>
    <row r="79" spans="1:43"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93">
        <v>1</v>
      </c>
      <c r="AP79" s="104"/>
      <c r="AQ79" s="93">
        <v>1</v>
      </c>
    </row>
    <row r="80" spans="1:43"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28">
        <v>185</v>
      </c>
      <c r="AP81" s="104"/>
      <c r="AQ81" s="128">
        <v>185</v>
      </c>
    </row>
    <row r="82" spans="1:43"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30">
        <v>2</v>
      </c>
      <c r="AP83" s="104"/>
      <c r="AQ83" s="30">
        <v>2</v>
      </c>
    </row>
    <row r="84" spans="1:43"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32">
        <v>10</v>
      </c>
      <c r="AP84" s="104"/>
      <c r="AQ84" s="32">
        <v>10</v>
      </c>
    </row>
    <row r="85" spans="1:43"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32">
        <v>70</v>
      </c>
      <c r="AP85" s="104"/>
      <c r="AQ85" s="32">
        <v>70</v>
      </c>
    </row>
    <row r="86" spans="1:43"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93">
        <v>4</v>
      </c>
      <c r="AP86" s="104"/>
      <c r="AQ86" s="93">
        <v>4</v>
      </c>
    </row>
    <row r="87" spans="1:43"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28">
        <v>5</v>
      </c>
      <c r="AP88" s="104"/>
      <c r="AQ88" s="128">
        <v>5</v>
      </c>
    </row>
    <row r="89" spans="1:43"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30">
        <v>0</v>
      </c>
      <c r="AP90" s="104"/>
      <c r="AQ90" s="30">
        <v>0</v>
      </c>
    </row>
    <row r="91" spans="1:43"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32">
        <v>1</v>
      </c>
      <c r="AP91" s="104"/>
      <c r="AQ91" s="32">
        <v>1</v>
      </c>
    </row>
    <row r="92" spans="1:43"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32">
        <v>4</v>
      </c>
      <c r="AP92" s="104"/>
      <c r="AQ92" s="32">
        <v>4</v>
      </c>
    </row>
    <row r="93" spans="1:43"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93">
        <v>1</v>
      </c>
      <c r="AP93" s="104"/>
      <c r="AQ93" s="93">
        <v>1</v>
      </c>
    </row>
    <row r="94" spans="1:43"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28">
        <v>15</v>
      </c>
      <c r="AP95" s="104"/>
      <c r="AQ95" s="128">
        <v>15</v>
      </c>
    </row>
    <row r="96" spans="1:43"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30">
        <v>0</v>
      </c>
      <c r="AP97" s="104"/>
      <c r="AQ97" s="30">
        <v>0</v>
      </c>
    </row>
    <row r="98" spans="1:43"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32">
        <v>2</v>
      </c>
      <c r="AP98" s="104"/>
      <c r="AQ98" s="32">
        <v>2</v>
      </c>
    </row>
    <row r="99" spans="1:43"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32">
        <v>2</v>
      </c>
      <c r="AP99" s="104"/>
      <c r="AQ99" s="32">
        <v>2</v>
      </c>
    </row>
    <row r="100" spans="1:43"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93">
        <v>1</v>
      </c>
      <c r="AP100" s="104"/>
      <c r="AQ100" s="93">
        <v>1</v>
      </c>
    </row>
    <row r="101" spans="23:43"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row r="103" spans="1:43" ht="12.75">
      <c r="A103" s="26" t="s">
        <v>167</v>
      </c>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row>
    <row r="104" spans="1:43" ht="12.75">
      <c r="A104" s="7">
        <v>5.23</v>
      </c>
      <c r="B104" s="17" t="s">
        <v>129</v>
      </c>
      <c r="C104" s="17"/>
      <c r="D104" s="17"/>
      <c r="E104" s="17"/>
      <c r="F104" s="17"/>
      <c r="G104" s="17"/>
      <c r="H104" s="17"/>
      <c r="I104" s="17"/>
      <c r="J104" s="17"/>
      <c r="K104" s="17"/>
      <c r="L104" s="17"/>
      <c r="M104" s="17"/>
      <c r="N104" s="17"/>
      <c r="O104" s="17"/>
      <c r="P104" s="17"/>
      <c r="Q104" s="17"/>
      <c r="R104" s="17"/>
      <c r="S104" s="17"/>
      <c r="T104" s="17"/>
      <c r="U104" s="17"/>
      <c r="V104" s="17"/>
      <c r="W104" s="30"/>
      <c r="X104" s="30"/>
      <c r="Y104" s="30"/>
      <c r="Z104" s="30"/>
      <c r="AA104" s="30"/>
      <c r="AB104" s="30"/>
      <c r="AC104" s="30"/>
      <c r="AD104" s="30"/>
      <c r="AE104" s="30"/>
      <c r="AF104" s="30"/>
      <c r="AG104" s="30"/>
      <c r="AH104" s="30"/>
      <c r="AI104" s="30">
        <v>1580</v>
      </c>
      <c r="AJ104" s="30">
        <v>1478</v>
      </c>
      <c r="AK104" s="30">
        <v>1259</v>
      </c>
      <c r="AL104" s="30">
        <v>1260</v>
      </c>
      <c r="AM104" s="30">
        <v>1309</v>
      </c>
      <c r="AN104" s="30">
        <v>1434</v>
      </c>
      <c r="AO104" s="30">
        <v>1458</v>
      </c>
      <c r="AP104" s="104"/>
      <c r="AQ104" s="30">
        <v>9778</v>
      </c>
    </row>
    <row r="105" spans="1:43" ht="12.75">
      <c r="A105" s="7">
        <v>5.24</v>
      </c>
      <c r="B105" s="22" t="s">
        <v>130</v>
      </c>
      <c r="C105" s="22"/>
      <c r="D105" s="22"/>
      <c r="E105" s="22"/>
      <c r="F105" s="22"/>
      <c r="G105" s="22"/>
      <c r="H105" s="22"/>
      <c r="I105" s="22"/>
      <c r="J105" s="22"/>
      <c r="K105" s="22"/>
      <c r="L105" s="22"/>
      <c r="M105" s="22"/>
      <c r="N105" s="22"/>
      <c r="O105" s="22"/>
      <c r="P105" s="22"/>
      <c r="Q105" s="22"/>
      <c r="R105" s="22"/>
      <c r="S105" s="22"/>
      <c r="T105" s="22"/>
      <c r="U105" s="22"/>
      <c r="V105" s="22"/>
      <c r="W105" s="32"/>
      <c r="X105" s="32"/>
      <c r="Y105" s="32"/>
      <c r="Z105" s="32"/>
      <c r="AA105" s="32"/>
      <c r="AB105" s="32"/>
      <c r="AC105" s="32"/>
      <c r="AD105" s="32"/>
      <c r="AE105" s="32"/>
      <c r="AF105" s="32"/>
      <c r="AG105" s="32"/>
      <c r="AH105" s="32"/>
      <c r="AI105" s="32">
        <v>1481</v>
      </c>
      <c r="AJ105" s="32">
        <v>1456</v>
      </c>
      <c r="AK105" s="32">
        <v>1464</v>
      </c>
      <c r="AL105" s="32">
        <v>1478</v>
      </c>
      <c r="AM105" s="32">
        <v>1415</v>
      </c>
      <c r="AN105" s="32">
        <v>1306</v>
      </c>
      <c r="AO105" s="32">
        <v>1283</v>
      </c>
      <c r="AP105" s="104"/>
      <c r="AQ105" s="32">
        <v>9883</v>
      </c>
    </row>
    <row r="106" spans="1:43" ht="12.75">
      <c r="A106" s="7">
        <v>5.25</v>
      </c>
      <c r="B106" s="21" t="s">
        <v>24</v>
      </c>
      <c r="C106" s="22"/>
      <c r="D106" s="22"/>
      <c r="E106" s="22"/>
      <c r="F106" s="22"/>
      <c r="G106" s="22"/>
      <c r="H106" s="22"/>
      <c r="I106" s="22"/>
      <c r="J106" s="22"/>
      <c r="K106" s="22"/>
      <c r="L106" s="22"/>
      <c r="M106" s="22"/>
      <c r="N106" s="22"/>
      <c r="O106" s="22"/>
      <c r="P106" s="22"/>
      <c r="Q106" s="22"/>
      <c r="R106" s="22"/>
      <c r="S106" s="22"/>
      <c r="T106" s="22"/>
      <c r="U106" s="22"/>
      <c r="V106" s="22"/>
      <c r="W106" s="32"/>
      <c r="X106" s="32"/>
      <c r="Y106" s="32"/>
      <c r="Z106" s="32"/>
      <c r="AA106" s="32"/>
      <c r="AB106" s="32"/>
      <c r="AC106" s="32"/>
      <c r="AD106" s="32"/>
      <c r="AE106" s="32"/>
      <c r="AF106" s="32"/>
      <c r="AG106" s="32"/>
      <c r="AH106" s="32"/>
      <c r="AI106" s="32">
        <v>9972</v>
      </c>
      <c r="AJ106" s="32">
        <v>9277</v>
      </c>
      <c r="AK106" s="32">
        <v>8400</v>
      </c>
      <c r="AL106" s="32">
        <v>8345</v>
      </c>
      <c r="AM106" s="32">
        <v>8656</v>
      </c>
      <c r="AN106" s="32">
        <v>8146</v>
      </c>
      <c r="AO106" s="32">
        <v>7245</v>
      </c>
      <c r="AP106" s="104"/>
      <c r="AQ106" s="32">
        <v>60041</v>
      </c>
    </row>
    <row r="107" spans="1:43" ht="12.75">
      <c r="A107" s="81" t="s">
        <v>10</v>
      </c>
      <c r="B107" s="31" t="s">
        <v>39</v>
      </c>
      <c r="C107" s="22"/>
      <c r="D107" s="22"/>
      <c r="E107" s="22"/>
      <c r="F107" s="22"/>
      <c r="G107" s="22"/>
      <c r="H107" s="22"/>
      <c r="I107" s="22"/>
      <c r="J107" s="22"/>
      <c r="K107" s="22"/>
      <c r="L107" s="22"/>
      <c r="M107" s="22"/>
      <c r="N107" s="22"/>
      <c r="O107" s="22"/>
      <c r="P107" s="22"/>
      <c r="Q107" s="22"/>
      <c r="R107" s="22"/>
      <c r="S107" s="22"/>
      <c r="T107" s="22"/>
      <c r="U107" s="22"/>
      <c r="V107" s="22"/>
      <c r="W107" s="160"/>
      <c r="X107" s="160"/>
      <c r="Y107" s="160"/>
      <c r="Z107" s="160"/>
      <c r="AA107" s="160"/>
      <c r="AB107" s="160"/>
      <c r="AC107" s="160"/>
      <c r="AD107" s="160"/>
      <c r="AE107" s="160"/>
      <c r="AF107" s="160"/>
      <c r="AG107" s="160"/>
      <c r="AH107" s="160"/>
      <c r="AI107" s="160">
        <v>6964</v>
      </c>
      <c r="AJ107" s="160">
        <v>6302</v>
      </c>
      <c r="AK107" s="160">
        <v>5632</v>
      </c>
      <c r="AL107" s="160">
        <v>5634</v>
      </c>
      <c r="AM107" s="160">
        <v>5672</v>
      </c>
      <c r="AN107" s="160">
        <v>5358</v>
      </c>
      <c r="AO107" s="160">
        <v>4759</v>
      </c>
      <c r="AP107" s="104"/>
      <c r="AQ107" s="160">
        <v>40321</v>
      </c>
    </row>
    <row r="108" spans="1:43" ht="12.75">
      <c r="A108" s="81" t="s">
        <v>11</v>
      </c>
      <c r="B108" s="31" t="s">
        <v>40</v>
      </c>
      <c r="C108" s="22"/>
      <c r="D108" s="22"/>
      <c r="E108" s="22"/>
      <c r="F108" s="22"/>
      <c r="G108" s="22"/>
      <c r="H108" s="22"/>
      <c r="I108" s="22"/>
      <c r="J108" s="22"/>
      <c r="K108" s="22"/>
      <c r="L108" s="22"/>
      <c r="M108" s="22"/>
      <c r="N108" s="22"/>
      <c r="O108" s="22"/>
      <c r="P108" s="22"/>
      <c r="Q108" s="22"/>
      <c r="R108" s="22"/>
      <c r="S108" s="22"/>
      <c r="T108" s="22"/>
      <c r="U108" s="22"/>
      <c r="V108" s="22"/>
      <c r="W108" s="160"/>
      <c r="X108" s="160"/>
      <c r="Y108" s="160"/>
      <c r="Z108" s="160"/>
      <c r="AA108" s="160"/>
      <c r="AB108" s="160"/>
      <c r="AC108" s="160"/>
      <c r="AD108" s="160"/>
      <c r="AE108" s="160"/>
      <c r="AF108" s="160"/>
      <c r="AG108" s="160"/>
      <c r="AH108" s="160"/>
      <c r="AI108" s="160">
        <v>1447</v>
      </c>
      <c r="AJ108" s="160">
        <v>1324</v>
      </c>
      <c r="AK108" s="160">
        <v>1225</v>
      </c>
      <c r="AL108" s="160">
        <v>1240</v>
      </c>
      <c r="AM108" s="160">
        <v>1317</v>
      </c>
      <c r="AN108" s="160">
        <v>1236</v>
      </c>
      <c r="AO108" s="160">
        <v>1145</v>
      </c>
      <c r="AP108" s="104"/>
      <c r="AQ108" s="160">
        <v>8934</v>
      </c>
    </row>
    <row r="109" spans="1:43" ht="12.75">
      <c r="A109" s="81" t="s">
        <v>12</v>
      </c>
      <c r="B109" s="31" t="s">
        <v>41</v>
      </c>
      <c r="C109" s="22"/>
      <c r="D109" s="22"/>
      <c r="E109" s="22"/>
      <c r="F109" s="22"/>
      <c r="G109" s="22"/>
      <c r="H109" s="22"/>
      <c r="I109" s="22"/>
      <c r="J109" s="22"/>
      <c r="K109" s="22"/>
      <c r="L109" s="22"/>
      <c r="M109" s="22"/>
      <c r="N109" s="22"/>
      <c r="O109" s="22"/>
      <c r="P109" s="22"/>
      <c r="Q109" s="22"/>
      <c r="R109" s="22"/>
      <c r="S109" s="22"/>
      <c r="T109" s="22"/>
      <c r="U109" s="22"/>
      <c r="V109" s="22"/>
      <c r="W109" s="160"/>
      <c r="X109" s="160"/>
      <c r="Y109" s="160"/>
      <c r="Z109" s="160"/>
      <c r="AA109" s="160"/>
      <c r="AB109" s="160"/>
      <c r="AC109" s="160"/>
      <c r="AD109" s="160"/>
      <c r="AE109" s="160"/>
      <c r="AF109" s="160"/>
      <c r="AG109" s="160"/>
      <c r="AH109" s="160"/>
      <c r="AI109" s="160">
        <v>1561</v>
      </c>
      <c r="AJ109" s="160">
        <v>1651</v>
      </c>
      <c r="AK109" s="160">
        <v>1543</v>
      </c>
      <c r="AL109" s="160">
        <v>1471</v>
      </c>
      <c r="AM109" s="160">
        <v>1667</v>
      </c>
      <c r="AN109" s="160">
        <v>1552</v>
      </c>
      <c r="AO109" s="160">
        <v>1341</v>
      </c>
      <c r="AP109" s="104"/>
      <c r="AQ109" s="160">
        <v>10786</v>
      </c>
    </row>
    <row r="110" spans="1:43" ht="12.75">
      <c r="A110" s="7">
        <v>5.26</v>
      </c>
      <c r="B110" s="21" t="s">
        <v>131</v>
      </c>
      <c r="C110" s="22"/>
      <c r="D110" s="22"/>
      <c r="E110" s="22"/>
      <c r="F110" s="22"/>
      <c r="G110" s="22"/>
      <c r="H110" s="22"/>
      <c r="I110" s="22"/>
      <c r="J110" s="22"/>
      <c r="K110" s="22"/>
      <c r="L110" s="22"/>
      <c r="M110" s="22"/>
      <c r="N110" s="22"/>
      <c r="O110" s="22"/>
      <c r="P110" s="22"/>
      <c r="Q110" s="22"/>
      <c r="R110" s="22"/>
      <c r="S110" s="22"/>
      <c r="T110" s="22"/>
      <c r="U110" s="22"/>
      <c r="V110" s="22"/>
      <c r="W110" s="32"/>
      <c r="X110" s="32"/>
      <c r="Y110" s="32"/>
      <c r="Z110" s="32"/>
      <c r="AA110" s="32"/>
      <c r="AB110" s="32"/>
      <c r="AC110" s="32"/>
      <c r="AD110" s="32"/>
      <c r="AE110" s="32"/>
      <c r="AF110" s="32"/>
      <c r="AG110" s="32"/>
      <c r="AH110" s="32"/>
      <c r="AI110" s="32">
        <v>231</v>
      </c>
      <c r="AJ110" s="32">
        <v>189</v>
      </c>
      <c r="AK110" s="32">
        <v>157</v>
      </c>
      <c r="AL110" s="32">
        <v>195</v>
      </c>
      <c r="AM110" s="32">
        <v>186</v>
      </c>
      <c r="AN110" s="32">
        <v>152</v>
      </c>
      <c r="AO110" s="32">
        <v>134</v>
      </c>
      <c r="AP110" s="104"/>
      <c r="AQ110" s="32">
        <v>1244</v>
      </c>
    </row>
    <row r="111" spans="1:43" ht="12.75">
      <c r="A111" s="7">
        <v>5.27</v>
      </c>
      <c r="B111" s="31" t="s">
        <v>132</v>
      </c>
      <c r="C111" s="22"/>
      <c r="D111" s="22"/>
      <c r="E111" s="22"/>
      <c r="F111" s="22"/>
      <c r="G111" s="22"/>
      <c r="H111" s="22"/>
      <c r="I111" s="22"/>
      <c r="J111" s="22"/>
      <c r="K111" s="22"/>
      <c r="L111" s="22"/>
      <c r="M111" s="22"/>
      <c r="N111" s="22"/>
      <c r="O111" s="22"/>
      <c r="P111" s="22"/>
      <c r="Q111" s="22"/>
      <c r="R111" s="22"/>
      <c r="S111" s="22"/>
      <c r="T111" s="22"/>
      <c r="U111" s="22"/>
      <c r="V111" s="22"/>
      <c r="W111" s="32"/>
      <c r="X111" s="32"/>
      <c r="Y111" s="32"/>
      <c r="Z111" s="32"/>
      <c r="AA111" s="32"/>
      <c r="AB111" s="32"/>
      <c r="AC111" s="32"/>
      <c r="AD111" s="32"/>
      <c r="AE111" s="32"/>
      <c r="AF111" s="32"/>
      <c r="AG111" s="32"/>
      <c r="AH111" s="32"/>
      <c r="AI111" s="32">
        <v>3468</v>
      </c>
      <c r="AJ111" s="32">
        <v>3276</v>
      </c>
      <c r="AK111" s="32">
        <v>2767</v>
      </c>
      <c r="AL111" s="32">
        <v>2658</v>
      </c>
      <c r="AM111" s="32">
        <v>2485</v>
      </c>
      <c r="AN111" s="32">
        <v>2342</v>
      </c>
      <c r="AO111" s="32">
        <v>2861</v>
      </c>
      <c r="AP111" s="104"/>
      <c r="AQ111" s="32">
        <v>19857</v>
      </c>
    </row>
    <row r="112" spans="1:43" ht="12.75">
      <c r="A112" s="81" t="s">
        <v>13</v>
      </c>
      <c r="B112" s="31" t="s">
        <v>42</v>
      </c>
      <c r="C112" s="22"/>
      <c r="D112" s="22"/>
      <c r="E112" s="22"/>
      <c r="F112" s="22"/>
      <c r="G112" s="22"/>
      <c r="H112" s="22"/>
      <c r="I112" s="22"/>
      <c r="J112" s="22"/>
      <c r="K112" s="22"/>
      <c r="L112" s="22"/>
      <c r="M112" s="22"/>
      <c r="N112" s="22"/>
      <c r="O112" s="22"/>
      <c r="P112" s="22"/>
      <c r="Q112" s="22"/>
      <c r="R112" s="22"/>
      <c r="S112" s="22"/>
      <c r="T112" s="22"/>
      <c r="U112" s="22"/>
      <c r="V112" s="22"/>
      <c r="W112" s="32"/>
      <c r="X112" s="32"/>
      <c r="Y112" s="32"/>
      <c r="Z112" s="32"/>
      <c r="AA112" s="32"/>
      <c r="AB112" s="32"/>
      <c r="AC112" s="32"/>
      <c r="AD112" s="32"/>
      <c r="AE112" s="32"/>
      <c r="AF112" s="32"/>
      <c r="AG112" s="32"/>
      <c r="AH112" s="32"/>
      <c r="AI112" s="32">
        <v>691</v>
      </c>
      <c r="AJ112" s="32">
        <v>584</v>
      </c>
      <c r="AK112" s="32">
        <v>502</v>
      </c>
      <c r="AL112" s="32">
        <v>446</v>
      </c>
      <c r="AM112" s="32">
        <v>441</v>
      </c>
      <c r="AN112" s="32">
        <v>456</v>
      </c>
      <c r="AO112" s="32">
        <v>400</v>
      </c>
      <c r="AP112" s="104"/>
      <c r="AQ112" s="32">
        <v>3520</v>
      </c>
    </row>
    <row r="113" spans="1:43" ht="12.75">
      <c r="A113" s="81" t="s">
        <v>14</v>
      </c>
      <c r="B113" s="31" t="s">
        <v>43</v>
      </c>
      <c r="C113" s="22"/>
      <c r="D113" s="22"/>
      <c r="E113" s="22"/>
      <c r="F113" s="22"/>
      <c r="G113" s="22"/>
      <c r="H113" s="22"/>
      <c r="I113" s="22"/>
      <c r="J113" s="22"/>
      <c r="K113" s="22"/>
      <c r="L113" s="22"/>
      <c r="M113" s="22"/>
      <c r="N113" s="22"/>
      <c r="O113" s="22"/>
      <c r="P113" s="22"/>
      <c r="Q113" s="22"/>
      <c r="R113" s="22"/>
      <c r="S113" s="22"/>
      <c r="T113" s="22"/>
      <c r="U113" s="22"/>
      <c r="V113" s="22"/>
      <c r="W113" s="32"/>
      <c r="X113" s="32"/>
      <c r="Y113" s="32"/>
      <c r="Z113" s="32"/>
      <c r="AA113" s="32"/>
      <c r="AB113" s="32"/>
      <c r="AC113" s="32"/>
      <c r="AD113" s="32"/>
      <c r="AE113" s="32"/>
      <c r="AF113" s="32"/>
      <c r="AG113" s="32"/>
      <c r="AH113" s="32"/>
      <c r="AI113" s="32">
        <v>1594</v>
      </c>
      <c r="AJ113" s="32">
        <v>1462</v>
      </c>
      <c r="AK113" s="32">
        <v>1323</v>
      </c>
      <c r="AL113" s="32">
        <v>1404</v>
      </c>
      <c r="AM113" s="32">
        <v>1188</v>
      </c>
      <c r="AN113" s="32">
        <v>1135</v>
      </c>
      <c r="AO113" s="32">
        <v>1211</v>
      </c>
      <c r="AP113" s="104"/>
      <c r="AQ113" s="32">
        <v>9317</v>
      </c>
    </row>
    <row r="114" spans="1:43" ht="12.75">
      <c r="A114" s="81" t="s">
        <v>15</v>
      </c>
      <c r="B114" s="35" t="s">
        <v>44</v>
      </c>
      <c r="C114" s="18"/>
      <c r="D114" s="18"/>
      <c r="E114" s="18"/>
      <c r="F114" s="18"/>
      <c r="G114" s="18"/>
      <c r="H114" s="18"/>
      <c r="I114" s="18"/>
      <c r="J114" s="18"/>
      <c r="K114" s="18"/>
      <c r="L114" s="18"/>
      <c r="M114" s="18"/>
      <c r="N114" s="18"/>
      <c r="O114" s="18"/>
      <c r="P114" s="18"/>
      <c r="Q114" s="18"/>
      <c r="R114" s="18"/>
      <c r="S114" s="18"/>
      <c r="T114" s="18"/>
      <c r="U114" s="18"/>
      <c r="V114" s="18"/>
      <c r="W114" s="93"/>
      <c r="X114" s="93"/>
      <c r="Y114" s="93"/>
      <c r="Z114" s="93"/>
      <c r="AA114" s="93"/>
      <c r="AB114" s="93"/>
      <c r="AC114" s="93"/>
      <c r="AD114" s="93"/>
      <c r="AE114" s="93"/>
      <c r="AF114" s="93"/>
      <c r="AG114" s="93"/>
      <c r="AH114" s="93"/>
      <c r="AI114" s="93">
        <v>1183</v>
      </c>
      <c r="AJ114" s="93">
        <v>1230</v>
      </c>
      <c r="AK114" s="93">
        <v>942</v>
      </c>
      <c r="AL114" s="93">
        <v>808</v>
      </c>
      <c r="AM114" s="93">
        <v>856</v>
      </c>
      <c r="AN114" s="93">
        <v>751</v>
      </c>
      <c r="AO114" s="93">
        <v>1250</v>
      </c>
      <c r="AP114" s="104"/>
      <c r="AQ114" s="93">
        <v>7020</v>
      </c>
    </row>
    <row r="115" spans="23:43" ht="12.75">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row>
    <row r="116" spans="1:43" ht="15.75">
      <c r="A116" s="10" t="s">
        <v>177</v>
      </c>
      <c r="C116" s="28"/>
      <c r="D116" s="28"/>
      <c r="E116" s="28"/>
      <c r="F116" s="28"/>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row>
    <row r="117" spans="2:43" ht="12.75">
      <c r="B117" s="29" t="s">
        <v>21</v>
      </c>
      <c r="C117" s="161"/>
      <c r="D117" s="162"/>
      <c r="E117" s="162"/>
      <c r="F117" s="162"/>
      <c r="G117" s="41" t="e">
        <v>#DIV/0!</v>
      </c>
      <c r="H117" s="41" t="e">
        <v>#DIV/0!</v>
      </c>
      <c r="I117" s="41" t="e">
        <v>#DIV/0!</v>
      </c>
      <c r="J117" s="41" t="e">
        <v>#DIV/0!</v>
      </c>
      <c r="K117" s="41" t="e">
        <v>#DIV/0!</v>
      </c>
      <c r="L117" s="41" t="e">
        <v>#DIV/0!</v>
      </c>
      <c r="M117" s="41" t="e">
        <v>#DIV/0!</v>
      </c>
      <c r="N117" s="41" t="e">
        <v>#DIV/0!</v>
      </c>
      <c r="O117" s="41" t="e">
        <v>#DIV/0!</v>
      </c>
      <c r="P117" s="41" t="e">
        <v>#DIV/0!</v>
      </c>
      <c r="Q117" s="41" t="e">
        <v>#DIV/0!</v>
      </c>
      <c r="R117" s="41"/>
      <c r="S117" s="41"/>
      <c r="T117" s="41"/>
      <c r="U117" s="41"/>
      <c r="V117" s="41"/>
      <c r="W117" s="41"/>
      <c r="X117" s="41"/>
      <c r="Y117" s="41"/>
      <c r="Z117" s="41"/>
      <c r="AA117" s="41"/>
      <c r="AB117" s="41"/>
      <c r="AC117" s="41"/>
      <c r="AD117" s="41"/>
      <c r="AE117" s="41"/>
      <c r="AF117" s="41"/>
      <c r="AG117" s="41"/>
      <c r="AH117" s="41"/>
      <c r="AI117" s="304">
        <v>7.632029414590265</v>
      </c>
      <c r="AJ117" s="304">
        <v>7.4992067027071085</v>
      </c>
      <c r="AK117" s="304">
        <v>6.59455667053854</v>
      </c>
      <c r="AL117" s="304">
        <v>7.327446921860944</v>
      </c>
      <c r="AM117" s="304">
        <v>6.805981316029263</v>
      </c>
      <c r="AN117" s="304">
        <v>6.249945415323884</v>
      </c>
      <c r="AO117" s="304">
        <v>5.813631904233733</v>
      </c>
      <c r="AP117" s="104"/>
      <c r="AQ117" s="304">
        <v>6.846114049326248</v>
      </c>
    </row>
    <row r="118" spans="2:43" ht="12.75">
      <c r="B118" s="31" t="s">
        <v>22</v>
      </c>
      <c r="C118" s="163"/>
      <c r="D118" s="164"/>
      <c r="E118" s="164"/>
      <c r="F118" s="164"/>
      <c r="G118" s="42" t="e">
        <v>#DIV/0!</v>
      </c>
      <c r="H118" s="42" t="e">
        <v>#DIV/0!</v>
      </c>
      <c r="I118" s="42" t="e">
        <v>#DIV/0!</v>
      </c>
      <c r="J118" s="42" t="e">
        <v>#DIV/0!</v>
      </c>
      <c r="K118" s="42" t="e">
        <v>#DIV/0!</v>
      </c>
      <c r="L118" s="42" t="e">
        <v>#DIV/0!</v>
      </c>
      <c r="M118" s="42" t="e">
        <v>#DIV/0!</v>
      </c>
      <c r="N118" s="42" t="e">
        <v>#DIV/0!</v>
      </c>
      <c r="O118" s="42" t="e">
        <v>#DIV/0!</v>
      </c>
      <c r="P118" s="42" t="e">
        <v>#DIV/0!</v>
      </c>
      <c r="Q118" s="42" t="e">
        <v>#DIV/0!</v>
      </c>
      <c r="R118" s="42"/>
      <c r="S118" s="42"/>
      <c r="T118" s="42"/>
      <c r="U118" s="42"/>
      <c r="V118" s="42"/>
      <c r="W118" s="42"/>
      <c r="X118" s="42"/>
      <c r="Y118" s="42"/>
      <c r="Z118" s="42"/>
      <c r="AA118" s="42"/>
      <c r="AB118" s="42"/>
      <c r="AC118" s="42"/>
      <c r="AD118" s="42"/>
      <c r="AE118" s="42"/>
      <c r="AF118" s="42"/>
      <c r="AG118" s="42"/>
      <c r="AH118" s="42"/>
      <c r="AI118" s="305">
        <v>7.632029414590265</v>
      </c>
      <c r="AJ118" s="305">
        <v>7.4992067027071085</v>
      </c>
      <c r="AK118" s="305">
        <v>6.582184143952164</v>
      </c>
      <c r="AL118" s="305">
        <v>7.315438293115344</v>
      </c>
      <c r="AM118" s="305">
        <v>6.797975563532196</v>
      </c>
      <c r="AN118" s="305">
        <v>6.241939662826817</v>
      </c>
      <c r="AO118" s="305">
        <v>5.8038066625327875</v>
      </c>
      <c r="AP118" s="104"/>
      <c r="AQ118" s="305">
        <v>6.838940063322383</v>
      </c>
    </row>
    <row r="119" spans="2:43" ht="12.75">
      <c r="B119" s="31" t="s">
        <v>79</v>
      </c>
      <c r="C119" s="165" t="e">
        <v>#DIV/0!</v>
      </c>
      <c r="D119" s="166" t="e">
        <v>#DIV/0!</v>
      </c>
      <c r="E119" s="166" t="e">
        <v>#DIV/0!</v>
      </c>
      <c r="F119" s="166" t="e">
        <v>#DIV/0!</v>
      </c>
      <c r="G119" s="33" t="e">
        <v>#DIV/0!</v>
      </c>
      <c r="H119" s="33" t="e">
        <v>#DIV/0!</v>
      </c>
      <c r="I119" s="33" t="e">
        <v>#DIV/0!</v>
      </c>
      <c r="J119" s="33" t="e">
        <v>#DIV/0!</v>
      </c>
      <c r="K119" s="33" t="e">
        <v>#DIV/0!</v>
      </c>
      <c r="L119" s="33" t="e">
        <v>#DIV/0!</v>
      </c>
      <c r="M119" s="33" t="e">
        <v>#DIV/0!</v>
      </c>
      <c r="N119" s="33" t="e">
        <v>#DIV/0!</v>
      </c>
      <c r="O119" s="33" t="e">
        <v>#DIV/0!</v>
      </c>
      <c r="P119" s="33" t="e">
        <v>#DIV/0!</v>
      </c>
      <c r="Q119" s="33" t="e">
        <v>#DIV/0!</v>
      </c>
      <c r="R119" s="33"/>
      <c r="S119" s="33"/>
      <c r="T119" s="33"/>
      <c r="U119" s="33"/>
      <c r="V119" s="33"/>
      <c r="W119" s="86"/>
      <c r="X119" s="86"/>
      <c r="Y119" s="86"/>
      <c r="Z119" s="86"/>
      <c r="AA119" s="86"/>
      <c r="AB119" s="86"/>
      <c r="AC119" s="86"/>
      <c r="AD119" s="86"/>
      <c r="AE119" s="86"/>
      <c r="AF119" s="86"/>
      <c r="AG119" s="86"/>
      <c r="AH119" s="86"/>
      <c r="AI119" s="86">
        <v>0.0053401993038668764</v>
      </c>
      <c r="AJ119" s="86">
        <v>0.0015042701863354037</v>
      </c>
      <c r="AK119" s="86">
        <v>0.00027590773645293015</v>
      </c>
      <c r="AL119" s="86">
        <v>0.0006456098529996027</v>
      </c>
      <c r="AM119" s="86">
        <v>0.004116986579693098</v>
      </c>
      <c r="AN119" s="86">
        <v>0.0004075691411935953</v>
      </c>
      <c r="AO119" s="86">
        <v>0.005445668502754132</v>
      </c>
      <c r="AP119" s="104"/>
      <c r="AQ119" s="33">
        <v>0.0025210147843848954</v>
      </c>
    </row>
    <row r="120" spans="2:43" ht="12.75">
      <c r="B120" s="31" t="s">
        <v>161</v>
      </c>
      <c r="C120" s="165" t="e">
        <v>#DIV/0!</v>
      </c>
      <c r="D120" s="166" t="e">
        <v>#DIV/0!</v>
      </c>
      <c r="E120" s="166" t="e">
        <v>#DIV/0!</v>
      </c>
      <c r="F120" s="166" t="e">
        <v>#DIV/0!</v>
      </c>
      <c r="G120" s="33" t="e">
        <v>#DIV/0!</v>
      </c>
      <c r="H120" s="33" t="e">
        <v>#DIV/0!</v>
      </c>
      <c r="I120" s="33" t="e">
        <v>#DIV/0!</v>
      </c>
      <c r="J120" s="33" t="e">
        <v>#DIV/0!</v>
      </c>
      <c r="K120" s="33" t="e">
        <v>#DIV/0!</v>
      </c>
      <c r="L120" s="33" t="e">
        <v>#DIV/0!</v>
      </c>
      <c r="M120" s="33" t="e">
        <v>#DIV/0!</v>
      </c>
      <c r="N120" s="33" t="e">
        <v>#DIV/0!</v>
      </c>
      <c r="O120" s="33" t="e">
        <v>#DIV/0!</v>
      </c>
      <c r="P120" s="33" t="e">
        <v>#DIV/0!</v>
      </c>
      <c r="Q120" s="33" t="e">
        <v>#DIV/0!</v>
      </c>
      <c r="R120" s="33"/>
      <c r="S120" s="33"/>
      <c r="T120" s="33"/>
      <c r="U120" s="33"/>
      <c r="V120" s="33"/>
      <c r="W120" s="33"/>
      <c r="X120" s="33"/>
      <c r="Y120" s="33"/>
      <c r="Z120" s="33"/>
      <c r="AA120" s="33"/>
      <c r="AB120" s="33"/>
      <c r="AC120" s="33"/>
      <c r="AD120" s="33"/>
      <c r="AE120" s="33"/>
      <c r="AF120" s="33"/>
      <c r="AG120" s="33"/>
      <c r="AH120" s="33"/>
      <c r="AI120" s="33">
        <v>0.9829084588644265</v>
      </c>
      <c r="AJ120" s="33">
        <v>0.9912928630827178</v>
      </c>
      <c r="AK120" s="33">
        <v>0.9987768944237505</v>
      </c>
      <c r="AL120" s="33">
        <v>0.9974479583666933</v>
      </c>
      <c r="AM120" s="33">
        <v>0.9970864357397216</v>
      </c>
      <c r="AN120" s="33">
        <v>0.9981245970814042</v>
      </c>
      <c r="AO120" s="33">
        <v>0.979647476540705</v>
      </c>
      <c r="AP120" s="104"/>
      <c r="AQ120" s="33">
        <v>0.9922449135982222</v>
      </c>
    </row>
    <row r="121" spans="2:43" ht="12.75">
      <c r="B121" s="31" t="s">
        <v>162</v>
      </c>
      <c r="C121" s="165" t="e">
        <v>#DIV/0!</v>
      </c>
      <c r="D121" s="166" t="e">
        <v>#DIV/0!</v>
      </c>
      <c r="E121" s="166" t="e">
        <v>#DIV/0!</v>
      </c>
      <c r="F121" s="166" t="e">
        <v>#DIV/0!</v>
      </c>
      <c r="G121" s="33" t="e">
        <v>#DIV/0!</v>
      </c>
      <c r="H121" s="33" t="e">
        <v>#DIV/0!</v>
      </c>
      <c r="I121" s="33" t="e">
        <v>#DIV/0!</v>
      </c>
      <c r="J121" s="33" t="e">
        <v>#DIV/0!</v>
      </c>
      <c r="K121" s="33" t="e">
        <v>#DIV/0!</v>
      </c>
      <c r="L121" s="33" t="e">
        <v>#DIV/0!</v>
      </c>
      <c r="M121" s="33" t="e">
        <v>#DIV/0!</v>
      </c>
      <c r="N121" s="33" t="e">
        <v>#DIV/0!</v>
      </c>
      <c r="O121" s="33" t="e">
        <v>#DIV/0!</v>
      </c>
      <c r="P121" s="33" t="e">
        <v>#DIV/0!</v>
      </c>
      <c r="Q121" s="33" t="e">
        <v>#DIV/0!</v>
      </c>
      <c r="R121" s="33"/>
      <c r="S121" s="33"/>
      <c r="T121" s="33"/>
      <c r="U121" s="33"/>
      <c r="V121" s="33"/>
      <c r="W121" s="33"/>
      <c r="X121" s="33"/>
      <c r="Y121" s="33"/>
      <c r="Z121" s="33"/>
      <c r="AA121" s="33"/>
      <c r="AB121" s="33"/>
      <c r="AC121" s="33"/>
      <c r="AD121" s="33"/>
      <c r="AE121" s="33"/>
      <c r="AF121" s="33"/>
      <c r="AG121" s="33"/>
      <c r="AH121" s="33"/>
      <c r="AI121" s="33">
        <v>0.8078408651989185</v>
      </c>
      <c r="AJ121" s="33">
        <v>0.766815046715257</v>
      </c>
      <c r="AK121" s="33">
        <v>0.7809529104353143</v>
      </c>
      <c r="AL121" s="33">
        <v>0.7104683746997598</v>
      </c>
      <c r="AM121" s="33">
        <v>0.7581202115031833</v>
      </c>
      <c r="AN121" s="33">
        <v>0.7841528453378656</v>
      </c>
      <c r="AO121" s="33">
        <v>0.8230408318539183</v>
      </c>
      <c r="AP121" s="104"/>
      <c r="AQ121" s="33">
        <v>0.7744741177822905</v>
      </c>
    </row>
    <row r="122" spans="2:43" ht="12.75">
      <c r="B122" s="31" t="s">
        <v>163</v>
      </c>
      <c r="C122" s="165" t="e">
        <v>#DIV/0!</v>
      </c>
      <c r="D122" s="166" t="e">
        <v>#DIV/0!</v>
      </c>
      <c r="E122" s="166" t="e">
        <v>#DIV/0!</v>
      </c>
      <c r="F122" s="166" t="e">
        <v>#DIV/0!</v>
      </c>
      <c r="G122" s="33" t="e">
        <v>#DIV/0!</v>
      </c>
      <c r="H122" s="33" t="e">
        <v>#DIV/0!</v>
      </c>
      <c r="I122" s="33" t="e">
        <v>#DIV/0!</v>
      </c>
      <c r="J122" s="33" t="e">
        <v>#DIV/0!</v>
      </c>
      <c r="K122" s="33" t="e">
        <v>#DIV/0!</v>
      </c>
      <c r="L122" s="33" t="e">
        <v>#DIV/0!</v>
      </c>
      <c r="M122" s="33" t="e">
        <v>#DIV/0!</v>
      </c>
      <c r="N122" s="33" t="e">
        <v>#DIV/0!</v>
      </c>
      <c r="O122" s="33" t="e">
        <v>#DIV/0!</v>
      </c>
      <c r="P122" s="33" t="e">
        <v>#DIV/0!</v>
      </c>
      <c r="Q122" s="33" t="e">
        <v>#DIV/0!</v>
      </c>
      <c r="R122" s="33"/>
      <c r="S122" s="33"/>
      <c r="T122" s="33"/>
      <c r="U122" s="33"/>
      <c r="V122" s="33"/>
      <c r="W122" s="33"/>
      <c r="X122" s="33"/>
      <c r="Y122" s="33"/>
      <c r="Z122" s="33"/>
      <c r="AA122" s="33"/>
      <c r="AB122" s="33"/>
      <c r="AC122" s="33"/>
      <c r="AD122" s="33"/>
      <c r="AE122" s="33"/>
      <c r="AF122" s="33"/>
      <c r="AG122" s="33"/>
      <c r="AH122" s="33"/>
      <c r="AI122" s="33">
        <v>0.2402471996910004</v>
      </c>
      <c r="AJ122" s="33">
        <v>0.24379983368390157</v>
      </c>
      <c r="AK122" s="33">
        <v>0.2669149941624507</v>
      </c>
      <c r="AL122" s="33">
        <v>0.25005004003202563</v>
      </c>
      <c r="AM122" s="33">
        <v>0.25358800043163915</v>
      </c>
      <c r="AN122" s="33">
        <v>0.25142120377424837</v>
      </c>
      <c r="AO122" s="33">
        <v>0.25792543748414914</v>
      </c>
      <c r="AP122" s="104"/>
      <c r="AQ122" s="33">
        <v>0.2514732365224721</v>
      </c>
    </row>
    <row r="123" spans="2:43" ht="12.75">
      <c r="B123" s="31" t="s">
        <v>50</v>
      </c>
      <c r="C123" s="165" t="e">
        <v>#DIV/0!</v>
      </c>
      <c r="D123" s="166" t="e">
        <v>#DIV/0!</v>
      </c>
      <c r="E123" s="166" t="e">
        <v>#DIV/0!</v>
      </c>
      <c r="F123" s="166" t="e">
        <v>#DIV/0!</v>
      </c>
      <c r="G123" s="33" t="e">
        <v>#DIV/0!</v>
      </c>
      <c r="H123" s="33" t="e">
        <v>#DIV/0!</v>
      </c>
      <c r="I123" s="33" t="e">
        <v>#DIV/0!</v>
      </c>
      <c r="J123" s="33" t="e">
        <v>#DIV/0!</v>
      </c>
      <c r="K123" s="33" t="e">
        <v>#DIV/0!</v>
      </c>
      <c r="L123" s="33" t="e">
        <v>#DIV/0!</v>
      </c>
      <c r="M123" s="33" t="e">
        <v>#DIV/0!</v>
      </c>
      <c r="N123" s="33" t="e">
        <v>#DIV/0!</v>
      </c>
      <c r="O123" s="33" t="e">
        <v>#DIV/0!</v>
      </c>
      <c r="P123" s="33" t="e">
        <v>#DIV/0!</v>
      </c>
      <c r="Q123" s="33" t="e">
        <v>#DIV/0!</v>
      </c>
      <c r="R123" s="33"/>
      <c r="S123" s="33"/>
      <c r="T123" s="33"/>
      <c r="U123" s="33"/>
      <c r="V123" s="33"/>
      <c r="W123" s="33"/>
      <c r="X123" s="33"/>
      <c r="Y123" s="33"/>
      <c r="Z123" s="33"/>
      <c r="AA123" s="33"/>
      <c r="AB123" s="33"/>
      <c r="AC123" s="33"/>
      <c r="AD123" s="33"/>
      <c r="AE123" s="33"/>
      <c r="AF123" s="33"/>
      <c r="AG123" s="33"/>
      <c r="AH123" s="33"/>
      <c r="AI123" s="33">
        <v>0.7487942122186495</v>
      </c>
      <c r="AJ123" s="33">
        <v>0.7989566613162119</v>
      </c>
      <c r="AK123" s="33">
        <v>0.8621120599875026</v>
      </c>
      <c r="AL123" s="33">
        <v>0.8661196718030818</v>
      </c>
      <c r="AM123" s="33">
        <v>0.9240425531914893</v>
      </c>
      <c r="AN123" s="33">
        <v>0.9463869463869464</v>
      </c>
      <c r="AO123" s="33">
        <v>0.9478859390363815</v>
      </c>
      <c r="AP123" s="104"/>
      <c r="AQ123" s="33">
        <v>0.8664675767918089</v>
      </c>
    </row>
    <row r="124" spans="2:43" ht="12.75">
      <c r="B124" s="31" t="s">
        <v>87</v>
      </c>
      <c r="C124" s="167">
        <v>0</v>
      </c>
      <c r="D124" s="168">
        <v>0</v>
      </c>
      <c r="E124" s="168">
        <v>0</v>
      </c>
      <c r="F124" s="168">
        <v>0</v>
      </c>
      <c r="G124" s="34">
        <v>0</v>
      </c>
      <c r="H124" s="34">
        <v>0</v>
      </c>
      <c r="I124" s="34">
        <v>0</v>
      </c>
      <c r="J124" s="34">
        <v>0</v>
      </c>
      <c r="K124" s="34">
        <v>0</v>
      </c>
      <c r="L124" s="34">
        <v>0</v>
      </c>
      <c r="M124" s="34">
        <v>0</v>
      </c>
      <c r="N124" s="34">
        <v>0</v>
      </c>
      <c r="O124" s="34">
        <v>0</v>
      </c>
      <c r="P124" s="34">
        <v>0</v>
      </c>
      <c r="Q124" s="34">
        <v>0</v>
      </c>
      <c r="R124" s="34"/>
      <c r="S124" s="34"/>
      <c r="T124" s="34"/>
      <c r="U124" s="34"/>
      <c r="V124" s="34"/>
      <c r="W124" s="34"/>
      <c r="X124" s="34"/>
      <c r="Y124" s="34"/>
      <c r="Z124" s="34"/>
      <c r="AA124" s="34"/>
      <c r="AB124" s="34"/>
      <c r="AC124" s="34"/>
      <c r="AD124" s="34"/>
      <c r="AE124" s="34"/>
      <c r="AF124" s="34"/>
      <c r="AG124" s="34"/>
      <c r="AH124" s="34"/>
      <c r="AI124" s="34">
        <v>0.0003125</v>
      </c>
      <c r="AJ124" s="34">
        <v>0.00024305555555555552</v>
      </c>
      <c r="AK124" s="34">
        <v>0.00017361111111111112</v>
      </c>
      <c r="AL124" s="34">
        <v>0.00018518518518518518</v>
      </c>
      <c r="AM124" s="34">
        <v>9.259259259259259E-05</v>
      </c>
      <c r="AN124" s="34">
        <v>5.7870370370370366E-05</v>
      </c>
      <c r="AO124" s="34">
        <v>9.259259259259259E-05</v>
      </c>
      <c r="AP124" s="104"/>
      <c r="AQ124" s="34">
        <v>0.00016341001839217</v>
      </c>
    </row>
    <row r="125" spans="2:43" ht="12.75">
      <c r="B125" s="31" t="s">
        <v>88</v>
      </c>
      <c r="C125" s="167"/>
      <c r="D125" s="168"/>
      <c r="E125" s="168"/>
      <c r="F125" s="168"/>
      <c r="G125" s="34">
        <v>0</v>
      </c>
      <c r="H125" s="34">
        <v>0</v>
      </c>
      <c r="I125" s="34">
        <v>0</v>
      </c>
      <c r="J125" s="34">
        <v>0</v>
      </c>
      <c r="K125" s="34">
        <v>0</v>
      </c>
      <c r="L125" s="34">
        <v>0</v>
      </c>
      <c r="M125" s="34">
        <v>0</v>
      </c>
      <c r="N125" s="34">
        <v>0</v>
      </c>
      <c r="O125" s="34">
        <v>0</v>
      </c>
      <c r="P125" s="34">
        <v>0</v>
      </c>
      <c r="Q125" s="34">
        <v>0</v>
      </c>
      <c r="R125" s="34"/>
      <c r="S125" s="34"/>
      <c r="T125" s="34"/>
      <c r="U125" s="34"/>
      <c r="V125" s="34"/>
      <c r="W125" s="34"/>
      <c r="X125" s="34"/>
      <c r="Y125" s="34"/>
      <c r="Z125" s="34"/>
      <c r="AA125" s="34"/>
      <c r="AB125" s="34"/>
      <c r="AC125" s="34"/>
      <c r="AD125" s="34"/>
      <c r="AE125" s="34"/>
      <c r="AF125" s="34"/>
      <c r="AG125" s="34"/>
      <c r="AH125" s="34"/>
      <c r="AI125" s="34" t="s">
        <v>188</v>
      </c>
      <c r="AJ125" s="34" t="s">
        <v>188</v>
      </c>
      <c r="AK125" s="34" t="s">
        <v>188</v>
      </c>
      <c r="AL125" s="34" t="s">
        <v>188</v>
      </c>
      <c r="AM125" s="34" t="s">
        <v>188</v>
      </c>
      <c r="AN125" s="34" t="s">
        <v>188</v>
      </c>
      <c r="AO125" s="34" t="s">
        <v>188</v>
      </c>
      <c r="AP125" s="104"/>
      <c r="AQ125" s="34" t="s">
        <v>188</v>
      </c>
    </row>
    <row r="126" spans="2:43" ht="12.75">
      <c r="B126" s="31" t="s">
        <v>93</v>
      </c>
      <c r="C126" s="165" t="e">
        <v>#DIV/0!</v>
      </c>
      <c r="D126" s="166" t="e">
        <v>#DIV/0!</v>
      </c>
      <c r="E126" s="166" t="e">
        <v>#DIV/0!</v>
      </c>
      <c r="F126" s="166" t="e">
        <v>#DIV/0!</v>
      </c>
      <c r="G126" s="33" t="e">
        <v>#DIV/0!</v>
      </c>
      <c r="H126" s="33" t="e">
        <v>#DIV/0!</v>
      </c>
      <c r="I126" s="33" t="e">
        <v>#DIV/0!</v>
      </c>
      <c r="J126" s="33" t="e">
        <v>#DIV/0!</v>
      </c>
      <c r="K126" s="33" t="e">
        <v>#DIV/0!</v>
      </c>
      <c r="L126" s="33" t="e">
        <v>#DIV/0!</v>
      </c>
      <c r="M126" s="33" t="e">
        <v>#DIV/0!</v>
      </c>
      <c r="N126" s="33" t="e">
        <v>#DIV/0!</v>
      </c>
      <c r="O126" s="33" t="e">
        <v>#DIV/0!</v>
      </c>
      <c r="P126" s="33" t="e">
        <v>#DIV/0!</v>
      </c>
      <c r="Q126" s="33" t="e">
        <v>#DIV/0!</v>
      </c>
      <c r="R126" s="33"/>
      <c r="S126" s="33"/>
      <c r="T126" s="33"/>
      <c r="U126" s="33"/>
      <c r="V126" s="33"/>
      <c r="W126" s="33"/>
      <c r="X126" s="33"/>
      <c r="Y126" s="33"/>
      <c r="Z126" s="33"/>
      <c r="AA126" s="33"/>
      <c r="AB126" s="33"/>
      <c r="AC126" s="33"/>
      <c r="AD126" s="33"/>
      <c r="AE126" s="33"/>
      <c r="AF126" s="33"/>
      <c r="AG126" s="33"/>
      <c r="AH126" s="33"/>
      <c r="AI126" s="33">
        <v>0.060351487060641175</v>
      </c>
      <c r="AJ126" s="33">
        <v>0.04901433253436384</v>
      </c>
      <c r="AK126" s="33">
        <v>0.03680435870350809</v>
      </c>
      <c r="AL126" s="33">
        <v>0.033476781425140115</v>
      </c>
      <c r="AM126" s="33">
        <v>0.019261897054062803</v>
      </c>
      <c r="AN126" s="33">
        <v>0.013479458477407256</v>
      </c>
      <c r="AO126" s="33">
        <v>0.013441541973116916</v>
      </c>
      <c r="AP126" s="104"/>
      <c r="AQ126" s="33">
        <v>0.033579830644852295</v>
      </c>
    </row>
    <row r="127" spans="2:43" ht="12.75">
      <c r="B127" s="31" t="s">
        <v>94</v>
      </c>
      <c r="C127" s="165" t="e">
        <v>#DIV/0!</v>
      </c>
      <c r="D127" s="166" t="e">
        <v>#DIV/0!</v>
      </c>
      <c r="E127" s="166" t="e">
        <v>#DIV/0!</v>
      </c>
      <c r="F127" s="166" t="e">
        <v>#DIV/0!</v>
      </c>
      <c r="G127" s="33" t="e">
        <v>#DIV/0!</v>
      </c>
      <c r="H127" s="33" t="e">
        <v>#DIV/0!</v>
      </c>
      <c r="I127" s="33" t="e">
        <v>#DIV/0!</v>
      </c>
      <c r="J127" s="33" t="e">
        <v>#DIV/0!</v>
      </c>
      <c r="K127" s="33" t="e">
        <v>#DIV/0!</v>
      </c>
      <c r="L127" s="33" t="e">
        <v>#DIV/0!</v>
      </c>
      <c r="M127" s="33" t="e">
        <v>#DIV/0!</v>
      </c>
      <c r="N127" s="33" t="e">
        <v>#DIV/0!</v>
      </c>
      <c r="O127" s="33" t="e">
        <v>#DIV/0!</v>
      </c>
      <c r="P127" s="33" t="e">
        <v>#DIV/0!</v>
      </c>
      <c r="Q127" s="33" t="e">
        <v>#DIV/0!</v>
      </c>
      <c r="R127" s="33"/>
      <c r="S127" s="33"/>
      <c r="T127" s="33"/>
      <c r="U127" s="33"/>
      <c r="V127" s="33"/>
      <c r="W127" s="33"/>
      <c r="X127" s="33"/>
      <c r="Y127" s="33"/>
      <c r="Z127" s="33"/>
      <c r="AA127" s="33"/>
      <c r="AB127" s="33"/>
      <c r="AC127" s="33"/>
      <c r="AD127" s="33"/>
      <c r="AE127" s="33"/>
      <c r="AF127" s="33"/>
      <c r="AG127" s="33"/>
      <c r="AH127" s="33"/>
      <c r="AI127" s="33">
        <v>0.6904</v>
      </c>
      <c r="AJ127" s="33">
        <v>0.6646706586826348</v>
      </c>
      <c r="AK127" s="33">
        <v>0.5287009063444109</v>
      </c>
      <c r="AL127" s="33">
        <v>0.5112107623318386</v>
      </c>
      <c r="AM127" s="33">
        <v>0.5882352941176471</v>
      </c>
      <c r="AN127" s="33">
        <v>0.6652173913043479</v>
      </c>
      <c r="AO127" s="33">
        <v>0.6273584905660378</v>
      </c>
      <c r="AP127" s="104"/>
      <c r="AQ127" s="33">
        <v>0.620036513007759</v>
      </c>
    </row>
    <row r="128" spans="2:43" ht="12.75">
      <c r="B128" s="35" t="s">
        <v>127</v>
      </c>
      <c r="C128" s="169">
        <v>0</v>
      </c>
      <c r="D128" s="170">
        <v>0</v>
      </c>
      <c r="E128" s="170">
        <v>0</v>
      </c>
      <c r="F128" s="170">
        <v>0</v>
      </c>
      <c r="G128" s="36">
        <v>0</v>
      </c>
      <c r="H128" s="36">
        <v>0</v>
      </c>
      <c r="I128" s="36">
        <v>0</v>
      </c>
      <c r="J128" s="36">
        <v>0</v>
      </c>
      <c r="K128" s="36">
        <v>0</v>
      </c>
      <c r="L128" s="36">
        <v>0</v>
      </c>
      <c r="M128" s="36">
        <v>0</v>
      </c>
      <c r="N128" s="36">
        <v>0</v>
      </c>
      <c r="O128" s="36">
        <v>0</v>
      </c>
      <c r="P128" s="36">
        <v>0</v>
      </c>
      <c r="Q128" s="36">
        <v>0</v>
      </c>
      <c r="R128" s="36"/>
      <c r="S128" s="36"/>
      <c r="T128" s="36"/>
      <c r="U128" s="36"/>
      <c r="V128" s="36"/>
      <c r="W128" s="36"/>
      <c r="X128" s="36"/>
      <c r="Y128" s="36"/>
      <c r="Z128" s="36"/>
      <c r="AA128" s="36"/>
      <c r="AB128" s="36"/>
      <c r="AC128" s="36"/>
      <c r="AD128" s="36"/>
      <c r="AE128" s="36"/>
      <c r="AF128" s="36"/>
      <c r="AG128" s="36"/>
      <c r="AH128" s="36"/>
      <c r="AI128" s="36">
        <v>0.007314814814814815</v>
      </c>
      <c r="AJ128" s="36">
        <v>0.0071643518518518514</v>
      </c>
      <c r="AK128" s="36">
        <v>0.007453703703703703</v>
      </c>
      <c r="AL128" s="36">
        <v>0.007581018518518518</v>
      </c>
      <c r="AM128" s="36">
        <v>0.006979166666666667</v>
      </c>
      <c r="AN128" s="36">
        <v>0.006585648148148147</v>
      </c>
      <c r="AO128" s="36">
        <v>0.00673611111111111</v>
      </c>
      <c r="AP128" s="104"/>
      <c r="AQ128" s="36">
        <v>0.007138195836934295</v>
      </c>
    </row>
    <row r="129" spans="3:43" ht="12.75">
      <c r="C129" s="28"/>
      <c r="D129" s="28"/>
      <c r="E129" s="28"/>
      <c r="F129" s="28"/>
      <c r="G129" s="110"/>
      <c r="H129" s="110"/>
      <c r="I129" s="110"/>
      <c r="J129" s="110"/>
      <c r="K129" s="110"/>
      <c r="L129" s="110"/>
      <c r="M129" s="110"/>
      <c r="N129" s="110"/>
      <c r="O129" s="110"/>
      <c r="P129" s="110"/>
      <c r="Q129" s="110"/>
      <c r="R129" s="110"/>
      <c r="S129" s="110"/>
      <c r="T129" s="110"/>
      <c r="U129" s="110"/>
      <c r="V129" s="110"/>
      <c r="W129" s="139"/>
      <c r="X129" s="139"/>
      <c r="Y129" s="139"/>
      <c r="Z129" s="139"/>
      <c r="AA129" s="139"/>
      <c r="AB129" s="139"/>
      <c r="AC129" s="139"/>
      <c r="AD129" s="139"/>
      <c r="AE129" s="139"/>
      <c r="AF129" s="139"/>
      <c r="AG129" s="139"/>
      <c r="AH129" s="139"/>
      <c r="AI129" s="139"/>
      <c r="AJ129" s="139"/>
      <c r="AK129" s="139"/>
      <c r="AL129" s="139"/>
      <c r="AM129" s="139"/>
      <c r="AN129" s="139"/>
      <c r="AO129" s="139"/>
      <c r="AP129" s="104"/>
      <c r="AQ129" s="104"/>
    </row>
    <row r="130" spans="1:43" ht="15.75">
      <c r="A130" s="10" t="s">
        <v>178</v>
      </c>
      <c r="C130" s="28"/>
      <c r="D130" s="28"/>
      <c r="E130" s="28"/>
      <c r="F130" s="28"/>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row>
    <row r="131" spans="2:43" ht="12.75">
      <c r="B131" s="153" t="s">
        <v>165</v>
      </c>
      <c r="C131" s="171" t="e">
        <v>#DIV/0!</v>
      </c>
      <c r="D131" s="172" t="e">
        <v>#DIV/0!</v>
      </c>
      <c r="E131" s="172" t="e">
        <v>#DIV/0!</v>
      </c>
      <c r="F131" s="172" t="e">
        <v>#DIV/0!</v>
      </c>
      <c r="G131" s="155" t="e">
        <v>#DIV/0!</v>
      </c>
      <c r="H131" s="155" t="e">
        <v>#DIV/0!</v>
      </c>
      <c r="I131" s="155" t="e">
        <v>#DIV/0!</v>
      </c>
      <c r="J131" s="155" t="e">
        <v>#DIV/0!</v>
      </c>
      <c r="K131" s="155" t="e">
        <v>#DIV/0!</v>
      </c>
      <c r="L131" s="155" t="e">
        <v>#DIV/0!</v>
      </c>
      <c r="M131" s="155" t="e">
        <v>#DIV/0!</v>
      </c>
      <c r="N131" s="155" t="e">
        <v>#DIV/0!</v>
      </c>
      <c r="O131" s="155" t="e">
        <v>#DIV/0!</v>
      </c>
      <c r="P131" s="155" t="e">
        <v>#DIV/0!</v>
      </c>
      <c r="Q131" s="155" t="e">
        <v>#DIV/0!</v>
      </c>
      <c r="R131" s="155"/>
      <c r="S131" s="155"/>
      <c r="T131" s="155"/>
      <c r="U131" s="155"/>
      <c r="V131" s="155"/>
      <c r="W131" s="155"/>
      <c r="X131" s="155"/>
      <c r="Y131" s="155"/>
      <c r="Z131" s="155"/>
      <c r="AA131" s="155"/>
      <c r="AB131" s="155"/>
      <c r="AC131" s="155"/>
      <c r="AD131" s="155"/>
      <c r="AE131" s="155"/>
      <c r="AF131" s="155"/>
      <c r="AG131" s="155"/>
      <c r="AH131" s="155"/>
      <c r="AI131" s="155" t="s">
        <v>188</v>
      </c>
      <c r="AJ131" s="155" t="s">
        <v>188</v>
      </c>
      <c r="AK131" s="155" t="s">
        <v>188</v>
      </c>
      <c r="AL131" s="155" t="s">
        <v>188</v>
      </c>
      <c r="AM131" s="155" t="s">
        <v>188</v>
      </c>
      <c r="AN131" s="155" t="s">
        <v>188</v>
      </c>
      <c r="AO131" s="155" t="s">
        <v>188</v>
      </c>
      <c r="AP131" s="104"/>
      <c r="AQ131" s="155" t="s">
        <v>188</v>
      </c>
    </row>
    <row r="132" spans="3:43" ht="12.75">
      <c r="C132" s="28"/>
      <c r="D132" s="28"/>
      <c r="E132" s="28"/>
      <c r="F132" s="28"/>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row>
    <row r="133" spans="1:43"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row>
    <row r="134" spans="2:43"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40">
        <v>0.06725146198830409</v>
      </c>
      <c r="AP134" s="104"/>
      <c r="AQ134" s="40">
        <v>0.06725146198830409</v>
      </c>
    </row>
    <row r="135" spans="2:43"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37">
        <v>0.8742690058479532</v>
      </c>
      <c r="AP135" s="104"/>
      <c r="AQ135" s="37">
        <v>0.8742690058479532</v>
      </c>
    </row>
    <row r="136" spans="2:43"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37">
        <v>0.8238805970149253</v>
      </c>
      <c r="AP136" s="104"/>
      <c r="AQ136" s="37">
        <v>0.8238805970149253</v>
      </c>
    </row>
    <row r="137" spans="2:43"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38">
        <v>0.8367952522255193</v>
      </c>
      <c r="AP137" s="104"/>
      <c r="AQ137" s="38">
        <v>0.8367952522255193</v>
      </c>
    </row>
    <row r="138" spans="3:43" ht="12.75">
      <c r="C138" s="28"/>
      <c r="D138" s="28"/>
      <c r="E138" s="28"/>
      <c r="F138" s="28"/>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row>
    <row r="139" spans="1:43" ht="15.75">
      <c r="A139" s="10" t="s">
        <v>37</v>
      </c>
      <c r="C139" s="28"/>
      <c r="D139" s="28"/>
      <c r="E139" s="28"/>
      <c r="F139" s="28"/>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row>
    <row r="140" spans="2:43" ht="12.75">
      <c r="B140" s="29" t="s">
        <v>171</v>
      </c>
      <c r="C140" s="173"/>
      <c r="D140" s="174"/>
      <c r="E140" s="174"/>
      <c r="F140" s="174"/>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v>0.07628427964465044</v>
      </c>
      <c r="AJ140" s="96">
        <v>0.07229858631316342</v>
      </c>
      <c r="AK140" s="96">
        <v>0.06999499638627898</v>
      </c>
      <c r="AL140" s="96">
        <v>0.06388804380894432</v>
      </c>
      <c r="AM140" s="96">
        <v>0.07062695586489695</v>
      </c>
      <c r="AN140" s="96">
        <v>0.08404149328957393</v>
      </c>
      <c r="AO140" s="96">
        <v>0.0924423028151154</v>
      </c>
      <c r="AP140" s="104"/>
      <c r="AQ140" s="96">
        <v>0.07508081669008623</v>
      </c>
    </row>
    <row r="141" spans="2:43" ht="12.75">
      <c r="B141" s="31" t="s">
        <v>172</v>
      </c>
      <c r="C141" s="165"/>
      <c r="D141" s="166"/>
      <c r="E141" s="166"/>
      <c r="F141" s="16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v>0.07150444186944767</v>
      </c>
      <c r="AJ141" s="86">
        <v>0.07122242332338698</v>
      </c>
      <c r="AK141" s="86">
        <v>0.081392116528604</v>
      </c>
      <c r="AL141" s="86">
        <v>0.07494168948382517</v>
      </c>
      <c r="AM141" s="86">
        <v>0.07634617459803604</v>
      </c>
      <c r="AN141" s="86">
        <v>0.07653988161519076</v>
      </c>
      <c r="AO141" s="86">
        <v>0.08134669033730661</v>
      </c>
      <c r="AP141" s="104"/>
      <c r="AQ141" s="86">
        <v>0.07588706395460444</v>
      </c>
    </row>
    <row r="142" spans="2:43" ht="12.75">
      <c r="B142" s="21" t="s">
        <v>23</v>
      </c>
      <c r="C142" s="165"/>
      <c r="D142" s="166"/>
      <c r="E142" s="166"/>
      <c r="F142" s="16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v>0.48146002317497105</v>
      </c>
      <c r="AJ142" s="86">
        <v>0.4537983661889155</v>
      </c>
      <c r="AK142" s="86">
        <v>0.4670039472952688</v>
      </c>
      <c r="AL142" s="86">
        <v>0.4231315282425718</v>
      </c>
      <c r="AM142" s="86">
        <v>0.4670335599438869</v>
      </c>
      <c r="AN142" s="86">
        <v>0.4774072554650413</v>
      </c>
      <c r="AO142" s="86">
        <v>0.45935835658128327</v>
      </c>
      <c r="AP142" s="104"/>
      <c r="AQ142" s="86">
        <v>0.461027542942265</v>
      </c>
    </row>
    <row r="143" spans="2:43" ht="12.75">
      <c r="B143" s="31" t="s">
        <v>25</v>
      </c>
      <c r="C143" s="165"/>
      <c r="D143" s="166"/>
      <c r="E143" s="166"/>
      <c r="F143" s="16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v>0.33623020471224413</v>
      </c>
      <c r="AJ143" s="86">
        <v>0.3082717800714181</v>
      </c>
      <c r="AK143" s="86">
        <v>0.31311502751987547</v>
      </c>
      <c r="AL143" s="86">
        <v>0.2856708244599939</v>
      </c>
      <c r="AM143" s="86">
        <v>0.3060321571166505</v>
      </c>
      <c r="AN143" s="86">
        <v>0.31401277618238294</v>
      </c>
      <c r="AO143" s="86">
        <v>0.3017372558965255</v>
      </c>
      <c r="AP143" s="104"/>
      <c r="AQ143" s="86">
        <v>0.3096066281203689</v>
      </c>
    </row>
    <row r="144" spans="2:43" ht="12.75">
      <c r="B144" s="31" t="s">
        <v>26</v>
      </c>
      <c r="C144" s="165"/>
      <c r="D144" s="166"/>
      <c r="E144" s="166"/>
      <c r="F144" s="16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v>0.06986288142139822</v>
      </c>
      <c r="AJ144" s="86">
        <v>0.06476544538472827</v>
      </c>
      <c r="AK144" s="86">
        <v>0.06810474231389337</v>
      </c>
      <c r="AL144" s="86">
        <v>0.06287394787546902</v>
      </c>
      <c r="AM144" s="86">
        <v>0.07105859501456782</v>
      </c>
      <c r="AN144" s="86">
        <v>0.07243743773076247</v>
      </c>
      <c r="AO144" s="86">
        <v>0.07259700735480598</v>
      </c>
      <c r="AP144" s="104"/>
      <c r="AQ144" s="86">
        <v>0.0686001243924351</v>
      </c>
    </row>
    <row r="145" spans="2:43" ht="12.75">
      <c r="B145" s="31" t="s">
        <v>6</v>
      </c>
      <c r="C145" s="165"/>
      <c r="D145" s="166"/>
      <c r="E145" s="166"/>
      <c r="F145" s="16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v>0.0753669370413287</v>
      </c>
      <c r="AJ145" s="86">
        <v>0.08076114073276916</v>
      </c>
      <c r="AK145" s="86">
        <v>0.08578417746149997</v>
      </c>
      <c r="AL145" s="86">
        <v>0.07458675590710881</v>
      </c>
      <c r="AM145" s="86">
        <v>0.08994280781266861</v>
      </c>
      <c r="AN145" s="86">
        <v>0.09095704155189592</v>
      </c>
      <c r="AO145" s="86">
        <v>0.08502409332995181</v>
      </c>
      <c r="AP145" s="104"/>
      <c r="AQ145" s="86">
        <v>0.08282079042946104</v>
      </c>
    </row>
    <row r="146" spans="2:43" ht="12.75">
      <c r="B146" s="31" t="s">
        <v>173</v>
      </c>
      <c r="C146" s="165"/>
      <c r="D146" s="166"/>
      <c r="E146" s="166"/>
      <c r="F146" s="16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v>0.011152954808806488</v>
      </c>
      <c r="AJ146" s="86">
        <v>0.009245218412170426</v>
      </c>
      <c r="AK146" s="86">
        <v>0.008728526157780619</v>
      </c>
      <c r="AL146" s="86">
        <v>0.009887435351384241</v>
      </c>
      <c r="AM146" s="86">
        <v>0.010035610229847848</v>
      </c>
      <c r="AN146" s="86">
        <v>0.008908163863330012</v>
      </c>
      <c r="AO146" s="86">
        <v>0.008496068983007862</v>
      </c>
      <c r="AP146" s="104"/>
      <c r="AQ146" s="86">
        <v>0.009552110448196694</v>
      </c>
    </row>
    <row r="147" spans="2:43" ht="12.75">
      <c r="B147" s="31" t="s">
        <v>174</v>
      </c>
      <c r="C147" s="165"/>
      <c r="D147" s="166"/>
      <c r="E147" s="166"/>
      <c r="F147" s="166"/>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v>0.3595983005021244</v>
      </c>
      <c r="AJ147" s="33">
        <v>0.39343540576236363</v>
      </c>
      <c r="AK147" s="33">
        <v>0.3728804136320676</v>
      </c>
      <c r="AL147" s="33">
        <v>0.42815130311327454</v>
      </c>
      <c r="AM147" s="33">
        <v>0.37595769936333223</v>
      </c>
      <c r="AN147" s="33">
        <v>0.353103205766864</v>
      </c>
      <c r="AO147" s="33">
        <v>0.35835658128328685</v>
      </c>
      <c r="AP147" s="104"/>
      <c r="AQ147" s="86">
        <v>0.3784524659648476</v>
      </c>
    </row>
    <row r="148" spans="2:43" ht="12.75">
      <c r="B148" s="31" t="s">
        <v>7</v>
      </c>
      <c r="C148" s="165"/>
      <c r="D148" s="166"/>
      <c r="E148" s="166"/>
      <c r="F148" s="16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v>0.03336230204712244</v>
      </c>
      <c r="AJ148" s="86">
        <v>0.02856723572861126</v>
      </c>
      <c r="AK148" s="86">
        <v>0.027909045421693444</v>
      </c>
      <c r="AL148" s="86">
        <v>0.02261433931649934</v>
      </c>
      <c r="AM148" s="86">
        <v>0.02379410812560699</v>
      </c>
      <c r="AN148" s="86">
        <v>0.026724491589990036</v>
      </c>
      <c r="AO148" s="86">
        <v>0.0253613999492772</v>
      </c>
      <c r="AP148" s="104"/>
      <c r="AQ148" s="86">
        <v>0.027028479724800932</v>
      </c>
    </row>
    <row r="149" spans="2:43" ht="12.75">
      <c r="B149" s="31" t="s">
        <v>8</v>
      </c>
      <c r="C149" s="165"/>
      <c r="D149" s="166"/>
      <c r="E149" s="166"/>
      <c r="F149" s="16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v>0.07696021629972963</v>
      </c>
      <c r="AJ149" s="86">
        <v>0.07151592232059874</v>
      </c>
      <c r="AK149" s="86">
        <v>0.07355312169900484</v>
      </c>
      <c r="AL149" s="86">
        <v>0.07118953452996654</v>
      </c>
      <c r="AM149" s="86">
        <v>0.06409841372612496</v>
      </c>
      <c r="AN149" s="86">
        <v>0.0665181972689445</v>
      </c>
      <c r="AO149" s="86">
        <v>0.07678163834643673</v>
      </c>
      <c r="AP149" s="104"/>
      <c r="AQ149" s="86">
        <v>0.07154100727158247</v>
      </c>
    </row>
    <row r="150" spans="2:43" ht="12.75">
      <c r="B150" s="175" t="s">
        <v>9</v>
      </c>
      <c r="C150" s="176"/>
      <c r="D150" s="177"/>
      <c r="E150" s="177"/>
      <c r="F150" s="177"/>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v>0.05711664735419081</v>
      </c>
      <c r="AJ150" s="86">
        <v>0.060167294428410706</v>
      </c>
      <c r="AK150" s="86">
        <v>0.05237115694668371</v>
      </c>
      <c r="AL150" s="86">
        <v>0.04096947571240239</v>
      </c>
      <c r="AM150" s="86">
        <v>0.04618538901478364</v>
      </c>
      <c r="AN150" s="86">
        <v>0.044013362245794996</v>
      </c>
      <c r="AO150" s="86">
        <v>0.07925437484149125</v>
      </c>
      <c r="AP150" s="104"/>
      <c r="AQ150" s="86">
        <v>0.05390338854207459</v>
      </c>
    </row>
    <row r="151" spans="2:43" ht="12.75">
      <c r="B151" s="35" t="s">
        <v>48</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v>0.1921591348010815</v>
      </c>
      <c r="AJ151" s="178">
        <v>0.23318495328474295</v>
      </c>
      <c r="AK151" s="178">
        <v>0.2190470895646856</v>
      </c>
      <c r="AL151" s="178">
        <v>0.2895316253002402</v>
      </c>
      <c r="AM151" s="178">
        <v>0.24187978849681666</v>
      </c>
      <c r="AN151" s="178">
        <v>0.21584715466213444</v>
      </c>
      <c r="AO151" s="178">
        <v>0.17695916814608167</v>
      </c>
      <c r="AP151" s="104"/>
      <c r="AQ151" s="178">
        <v>0.2255258822177095</v>
      </c>
    </row>
    <row r="152" spans="3:6" ht="12.75">
      <c r="C152" s="28"/>
      <c r="D152" s="28"/>
      <c r="E152" s="28"/>
      <c r="F152" s="28"/>
    </row>
    <row r="153" ht="12.75">
      <c r="A153" s="26" t="s">
        <v>189</v>
      </c>
    </row>
    <row r="154" spans="1:45" ht="12.75">
      <c r="A154" s="328" t="s">
        <v>81</v>
      </c>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35"/>
      <c r="AS154" s="335"/>
    </row>
    <row r="155" spans="1:45" ht="18.75" customHeight="1">
      <c r="A155" s="324" t="s">
        <v>38</v>
      </c>
      <c r="B155" s="324"/>
      <c r="C155" s="324"/>
      <c r="D155" s="324"/>
      <c r="E155" s="324"/>
      <c r="F155" s="324"/>
      <c r="G155" s="324"/>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row>
    <row r="156" spans="1:45" ht="29.25" customHeight="1">
      <c r="A156" s="322" t="s">
        <v>91</v>
      </c>
      <c r="B156" s="336"/>
      <c r="C156" s="336"/>
      <c r="D156" s="336"/>
      <c r="E156" s="336"/>
      <c r="F156" s="336"/>
      <c r="G156" s="336"/>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row>
    <row r="157" spans="1:45" ht="20.25" customHeight="1">
      <c r="A157" s="324" t="s">
        <v>30</v>
      </c>
      <c r="B157" s="324"/>
      <c r="C157" s="324"/>
      <c r="D157" s="324"/>
      <c r="E157" s="324"/>
      <c r="F157" s="324"/>
      <c r="G157" s="324"/>
      <c r="H157" s="324"/>
      <c r="I157" s="324"/>
      <c r="J157" s="324"/>
      <c r="K157" s="324"/>
      <c r="L157" s="324"/>
      <c r="M157" s="324"/>
      <c r="N157" s="324"/>
      <c r="O157" s="324"/>
      <c r="P157" s="324"/>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row>
    <row r="158" spans="1:41" ht="30" customHeight="1">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140"/>
      <c r="Y158" s="140"/>
      <c r="Z158" s="140"/>
      <c r="AA158" s="140"/>
      <c r="AB158" s="140"/>
      <c r="AC158" s="140"/>
      <c r="AD158" s="140"/>
      <c r="AE158" s="140"/>
      <c r="AF158" s="140"/>
      <c r="AG158" s="140"/>
      <c r="AH158" s="140"/>
      <c r="AI158" s="140"/>
      <c r="AJ158" s="140"/>
      <c r="AK158" s="140"/>
      <c r="AL158" s="140"/>
      <c r="AM158" s="140"/>
      <c r="AN158" s="140"/>
      <c r="AO158" s="140"/>
    </row>
    <row r="159" ht="12.75">
      <c r="A159" s="2" t="s">
        <v>681</v>
      </c>
    </row>
    <row r="160" spans="7:41"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row>
    <row r="161" ht="15.75" customHeight="1"/>
    <row r="164" ht="12.75">
      <c r="AQ164" s="44"/>
    </row>
  </sheetData>
  <sheetProtection/>
  <mergeCells count="5">
    <mergeCell ref="A157:AS157"/>
    <mergeCell ref="A158:W158"/>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BE164"/>
  <sheetViews>
    <sheetView showGridLines="0" zoomScale="75" zoomScaleNormal="75" zoomScalePageLayoutView="0" workbookViewId="0" topLeftCell="A1">
      <pane xSplit="18" ySplit="6" topLeftCell="AP7" activePane="bottomRight" state="frozen"/>
      <selection pane="topLeft" activeCell="A1" sqref="A1"/>
      <selection pane="topRight" activeCell="A1" sqref="A1"/>
      <selection pane="bottomLeft" activeCell="A1" sqref="A1"/>
      <selection pane="bottomRight" activeCell="BC4" sqref="BC4"/>
    </sheetView>
  </sheetViews>
  <sheetFormatPr defaultColWidth="9.140625" defaultRowHeight="12.75"/>
  <cols>
    <col min="1" max="1" width="5.140625" style="179" customWidth="1"/>
    <col min="2" max="2" width="59.57421875" style="179" customWidth="1"/>
    <col min="3" max="6" width="7.57421875" style="179" hidden="1" customWidth="1"/>
    <col min="7" max="10" width="11.57421875" style="179" hidden="1" customWidth="1"/>
    <col min="11" max="11" width="12.57421875" style="179" hidden="1" customWidth="1"/>
    <col min="12" max="17" width="11.57421875" style="179" hidden="1" customWidth="1"/>
    <col min="18" max="18" width="7.140625" style="179" hidden="1" customWidth="1"/>
    <col min="19" max="53" width="11.57421875" style="179" customWidth="1"/>
    <col min="54" max="54" width="1.7109375" style="179" customWidth="1"/>
    <col min="55" max="55" width="11.28125" style="179" customWidth="1"/>
    <col min="56" max="56" width="3.140625" style="179" customWidth="1"/>
    <col min="57" max="57" width="10.8515625" style="179" customWidth="1"/>
    <col min="58" max="16384" width="9.140625" style="179" customWidth="1"/>
  </cols>
  <sheetData>
    <row r="1" ht="34.5" customHeight="1">
      <c r="B1" s="132" t="s">
        <v>264</v>
      </c>
    </row>
    <row r="2" spans="2:55" ht="34.5" customHeight="1">
      <c r="B2" s="180" t="s">
        <v>255</v>
      </c>
      <c r="BC2" s="181"/>
    </row>
    <row r="3" spans="54:57" s="181" customFormat="1" ht="15" customHeight="1">
      <c r="BB3" s="179"/>
      <c r="BC3" s="179"/>
      <c r="BD3" s="179"/>
      <c r="BE3" s="179"/>
    </row>
    <row r="4" spans="1:57" s="181" customFormat="1" ht="15" customHeight="1">
      <c r="A4" s="267" t="s">
        <v>202</v>
      </c>
      <c r="B4" s="181" t="e">
        <v>#REF!</v>
      </c>
      <c r="C4" s="181" t="s">
        <v>604</v>
      </c>
      <c r="D4" s="181" t="s">
        <v>605</v>
      </c>
      <c r="E4" s="181" t="s">
        <v>606</v>
      </c>
      <c r="F4" s="181" t="s">
        <v>607</v>
      </c>
      <c r="G4" s="181" t="s">
        <v>608</v>
      </c>
      <c r="H4" s="181" t="s">
        <v>609</v>
      </c>
      <c r="I4" s="181" t="s">
        <v>610</v>
      </c>
      <c r="J4" s="181" t="s">
        <v>611</v>
      </c>
      <c r="K4" s="181" t="s">
        <v>612</v>
      </c>
      <c r="L4" s="181" t="s">
        <v>613</v>
      </c>
      <c r="M4" s="181" t="s">
        <v>614</v>
      </c>
      <c r="N4" s="181" t="s">
        <v>615</v>
      </c>
      <c r="O4" s="181" t="s">
        <v>616</v>
      </c>
      <c r="P4" s="181" t="s">
        <v>617</v>
      </c>
      <c r="Q4" s="181" t="s">
        <v>618</v>
      </c>
      <c r="S4" s="181" t="s">
        <v>619</v>
      </c>
      <c r="T4" s="181" t="s">
        <v>620</v>
      </c>
      <c r="U4" s="181" t="s">
        <v>621</v>
      </c>
      <c r="V4" s="181" t="s">
        <v>622</v>
      </c>
      <c r="W4" s="181" t="s">
        <v>623</v>
      </c>
      <c r="X4" s="181" t="s">
        <v>624</v>
      </c>
      <c r="Y4" s="181" t="s">
        <v>625</v>
      </c>
      <c r="Z4" s="181" t="s">
        <v>626</v>
      </c>
      <c r="AA4" s="181" t="s">
        <v>627</v>
      </c>
      <c r="AB4" s="181" t="s">
        <v>628</v>
      </c>
      <c r="AC4" s="181" t="s">
        <v>629</v>
      </c>
      <c r="AD4" s="181" t="s">
        <v>630</v>
      </c>
      <c r="AE4" s="181" t="s">
        <v>631</v>
      </c>
      <c r="AF4" s="181" t="s">
        <v>632</v>
      </c>
      <c r="AG4" s="181" t="s">
        <v>633</v>
      </c>
      <c r="AH4" s="181" t="s">
        <v>634</v>
      </c>
      <c r="AI4" s="181" t="s">
        <v>635</v>
      </c>
      <c r="AJ4" s="181" t="s">
        <v>636</v>
      </c>
      <c r="AK4" s="181" t="s">
        <v>637</v>
      </c>
      <c r="AL4" s="181" t="s">
        <v>638</v>
      </c>
      <c r="AM4" s="181" t="s">
        <v>639</v>
      </c>
      <c r="AN4" s="181" t="s">
        <v>640</v>
      </c>
      <c r="AO4" s="181" t="s">
        <v>641</v>
      </c>
      <c r="AP4" s="181" t="s">
        <v>642</v>
      </c>
      <c r="AQ4" s="181" t="s">
        <v>643</v>
      </c>
      <c r="AR4" s="181" t="s">
        <v>644</v>
      </c>
      <c r="AS4" s="181" t="s">
        <v>645</v>
      </c>
      <c r="AT4" s="181" t="s">
        <v>646</v>
      </c>
      <c r="AU4" s="181" t="s">
        <v>647</v>
      </c>
      <c r="AV4" s="181" t="s">
        <v>648</v>
      </c>
      <c r="AW4" s="181" t="s">
        <v>649</v>
      </c>
      <c r="AX4" s="181" t="s">
        <v>650</v>
      </c>
      <c r="AY4" s="181" t="s">
        <v>651</v>
      </c>
      <c r="AZ4" s="181" t="s">
        <v>652</v>
      </c>
      <c r="BA4" s="181" t="s">
        <v>653</v>
      </c>
      <c r="BB4" s="179"/>
      <c r="BD4" s="179"/>
      <c r="BE4" s="179"/>
    </row>
    <row r="5" spans="19:57" s="181" customFormat="1" ht="15" customHeight="1">
      <c r="S5" s="181" t="s">
        <v>654</v>
      </c>
      <c r="T5" s="181" t="s">
        <v>655</v>
      </c>
      <c r="U5" s="181" t="s">
        <v>656</v>
      </c>
      <c r="V5" s="181" t="s">
        <v>657</v>
      </c>
      <c r="W5" s="181" t="s">
        <v>658</v>
      </c>
      <c r="X5" s="181" t="s">
        <v>659</v>
      </c>
      <c r="Y5" s="181" t="s">
        <v>660</v>
      </c>
      <c r="Z5" s="181" t="s">
        <v>661</v>
      </c>
      <c r="AA5" s="181" t="s">
        <v>662</v>
      </c>
      <c r="AB5" s="181" t="s">
        <v>663</v>
      </c>
      <c r="AC5" s="181" t="s">
        <v>664</v>
      </c>
      <c r="AD5" s="181" t="s">
        <v>665</v>
      </c>
      <c r="AE5" s="181" t="s">
        <v>619</v>
      </c>
      <c r="AF5" s="181" t="s">
        <v>620</v>
      </c>
      <c r="AG5" s="181" t="s">
        <v>621</v>
      </c>
      <c r="AH5" s="181" t="s">
        <v>622</v>
      </c>
      <c r="AI5" s="181" t="s">
        <v>623</v>
      </c>
      <c r="AJ5" s="181" t="s">
        <v>624</v>
      </c>
      <c r="AK5" s="181" t="s">
        <v>625</v>
      </c>
      <c r="AL5" s="181" t="s">
        <v>626</v>
      </c>
      <c r="AM5" s="181" t="s">
        <v>627</v>
      </c>
      <c r="AN5" s="181" t="s">
        <v>628</v>
      </c>
      <c r="AO5" s="181" t="s">
        <v>629</v>
      </c>
      <c r="AP5" s="181" t="s">
        <v>630</v>
      </c>
      <c r="AQ5" s="181" t="s">
        <v>631</v>
      </c>
      <c r="AR5" s="181" t="s">
        <v>632</v>
      </c>
      <c r="AS5" s="181" t="s">
        <v>633</v>
      </c>
      <c r="AT5" s="181" t="s">
        <v>634</v>
      </c>
      <c r="AU5" s="181" t="s">
        <v>635</v>
      </c>
      <c r="AV5" s="181" t="s">
        <v>636</v>
      </c>
      <c r="AW5" s="181" t="s">
        <v>637</v>
      </c>
      <c r="AX5" s="181" t="s">
        <v>638</v>
      </c>
      <c r="AY5" s="181" t="s">
        <v>639</v>
      </c>
      <c r="AZ5" s="181" t="s">
        <v>640</v>
      </c>
      <c r="BA5" s="181" t="s">
        <v>641</v>
      </c>
      <c r="BB5" s="179"/>
      <c r="BD5" s="179"/>
      <c r="BE5" s="179"/>
    </row>
    <row r="6" spans="2:57"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184">
        <v>41609</v>
      </c>
      <c r="AR6" s="184">
        <v>41640</v>
      </c>
      <c r="AS6" s="184">
        <v>41671</v>
      </c>
      <c r="AT6" s="184">
        <v>41699</v>
      </c>
      <c r="AU6" s="184">
        <v>41730</v>
      </c>
      <c r="AV6" s="184">
        <v>41760</v>
      </c>
      <c r="AW6" s="184">
        <v>41791</v>
      </c>
      <c r="AX6" s="184">
        <v>41821</v>
      </c>
      <c r="AY6" s="184">
        <v>41852</v>
      </c>
      <c r="AZ6" s="184">
        <v>41883</v>
      </c>
      <c r="BA6" s="184">
        <v>41913</v>
      </c>
      <c r="BC6" s="291" t="s">
        <v>128</v>
      </c>
      <c r="BE6" s="292"/>
    </row>
    <row r="7" spans="1:55" ht="15.75">
      <c r="A7" s="185" t="s">
        <v>108</v>
      </c>
      <c r="B7" s="186"/>
      <c r="C7" s="187" t="s">
        <v>191</v>
      </c>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C7" s="186"/>
    </row>
    <row r="8" spans="1:55" ht="12.75">
      <c r="A8" s="179">
        <v>4.3</v>
      </c>
      <c r="B8" s="189" t="s">
        <v>109</v>
      </c>
      <c r="C8" s="190"/>
      <c r="D8" s="190"/>
      <c r="E8" s="190"/>
      <c r="F8" s="190"/>
      <c r="G8" s="190"/>
      <c r="H8" s="190"/>
      <c r="I8" s="190"/>
      <c r="J8" s="190"/>
      <c r="K8" s="190"/>
      <c r="L8" s="190"/>
      <c r="M8" s="190"/>
      <c r="N8" s="190"/>
      <c r="O8" s="190"/>
      <c r="P8" s="190"/>
      <c r="Q8" s="190"/>
      <c r="R8" s="190"/>
      <c r="S8" s="190"/>
      <c r="T8" s="190"/>
      <c r="U8" s="190"/>
      <c r="V8" s="190"/>
      <c r="W8" s="204"/>
      <c r="X8" s="204"/>
      <c r="Y8" s="204"/>
      <c r="Z8" s="204"/>
      <c r="AA8" s="204"/>
      <c r="AB8" s="204"/>
      <c r="AC8" s="204"/>
      <c r="AD8" s="204"/>
      <c r="AE8" s="204"/>
      <c r="AF8" s="204"/>
      <c r="AG8" s="204"/>
      <c r="AH8" s="204"/>
      <c r="AI8" s="306">
        <v>5445296</v>
      </c>
      <c r="AJ8" s="306">
        <v>5445296</v>
      </c>
      <c r="AK8" s="306">
        <v>5445296</v>
      </c>
      <c r="AL8" s="306">
        <v>5445296</v>
      </c>
      <c r="AM8" s="306">
        <v>5445296</v>
      </c>
      <c r="AN8" s="306">
        <v>5445296</v>
      </c>
      <c r="AO8" s="306">
        <v>5445296</v>
      </c>
      <c r="AP8" s="306">
        <v>5445296</v>
      </c>
      <c r="AQ8" s="306">
        <v>5445296</v>
      </c>
      <c r="AR8" s="306">
        <v>5476700</v>
      </c>
      <c r="AS8" s="306">
        <v>5476700</v>
      </c>
      <c r="AT8" s="306">
        <v>5476700</v>
      </c>
      <c r="AU8" s="306">
        <v>5476700</v>
      </c>
      <c r="AV8" s="306">
        <v>5476700</v>
      </c>
      <c r="AW8" s="306">
        <v>5476700</v>
      </c>
      <c r="AX8" s="306">
        <v>5476700</v>
      </c>
      <c r="AY8" s="306">
        <v>5476700</v>
      </c>
      <c r="AZ8" s="306">
        <v>5476700</v>
      </c>
      <c r="BA8" s="306">
        <v>5476700</v>
      </c>
      <c r="BB8" s="194"/>
      <c r="BC8" s="303">
        <v>5476700</v>
      </c>
    </row>
    <row r="9" spans="2:55" ht="12.75">
      <c r="B9" s="190" t="s">
        <v>86</v>
      </c>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204">
        <v>19</v>
      </c>
    </row>
    <row r="10" spans="1:55" ht="15.75">
      <c r="A10" s="185" t="s">
        <v>114</v>
      </c>
      <c r="B10" s="191"/>
      <c r="C10" s="191"/>
      <c r="D10" s="191"/>
      <c r="E10" s="191"/>
      <c r="F10" s="191"/>
      <c r="G10" s="191"/>
      <c r="H10" s="191"/>
      <c r="I10" s="191"/>
      <c r="J10" s="191"/>
      <c r="K10" s="191"/>
      <c r="L10" s="191"/>
      <c r="M10" s="191"/>
      <c r="N10" s="191"/>
      <c r="O10" s="191"/>
      <c r="P10" s="191"/>
      <c r="Q10" s="191"/>
      <c r="R10" s="191"/>
      <c r="S10" s="191"/>
      <c r="T10" s="191"/>
      <c r="U10" s="191"/>
      <c r="V10" s="191"/>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194"/>
      <c r="BC10" s="268"/>
    </row>
    <row r="11" spans="1:55" ht="12.75">
      <c r="A11" s="179">
        <v>5.3</v>
      </c>
      <c r="B11" s="190" t="s">
        <v>110</v>
      </c>
      <c r="C11" s="190"/>
      <c r="D11" s="190"/>
      <c r="E11" s="190"/>
      <c r="F11" s="190"/>
      <c r="G11" s="190"/>
      <c r="H11" s="190"/>
      <c r="I11" s="190"/>
      <c r="J11" s="190"/>
      <c r="K11" s="190"/>
      <c r="L11" s="190"/>
      <c r="M11" s="190"/>
      <c r="N11" s="190"/>
      <c r="O11" s="190"/>
      <c r="P11" s="190"/>
      <c r="Q11" s="190"/>
      <c r="R11" s="190"/>
      <c r="S11" s="190"/>
      <c r="T11" s="190"/>
      <c r="U11" s="190"/>
      <c r="V11" s="190"/>
      <c r="W11" s="204"/>
      <c r="X11" s="204"/>
      <c r="Y11" s="204"/>
      <c r="Z11" s="204"/>
      <c r="AA11" s="204"/>
      <c r="AB11" s="204"/>
      <c r="AC11" s="204"/>
      <c r="AD11" s="204"/>
      <c r="AE11" s="204"/>
      <c r="AF11" s="204"/>
      <c r="AG11" s="204"/>
      <c r="AH11" s="204"/>
      <c r="AI11" s="204">
        <v>74622</v>
      </c>
      <c r="AJ11" s="204">
        <v>79688</v>
      </c>
      <c r="AK11" s="204">
        <v>76937</v>
      </c>
      <c r="AL11" s="204">
        <v>87145</v>
      </c>
      <c r="AM11" s="204">
        <v>87119</v>
      </c>
      <c r="AN11" s="204">
        <v>88131</v>
      </c>
      <c r="AO11" s="204">
        <v>95588</v>
      </c>
      <c r="AP11" s="204">
        <v>98825</v>
      </c>
      <c r="AQ11" s="204">
        <v>116251</v>
      </c>
      <c r="AR11" s="204">
        <v>103419</v>
      </c>
      <c r="AS11" s="204">
        <v>101465</v>
      </c>
      <c r="AT11" s="204">
        <v>113769</v>
      </c>
      <c r="AU11" s="204">
        <v>116583</v>
      </c>
      <c r="AV11" s="204">
        <v>122083</v>
      </c>
      <c r="AW11" s="204">
        <v>109737</v>
      </c>
      <c r="AX11" s="204">
        <v>110065</v>
      </c>
      <c r="AY11" s="204">
        <v>110896</v>
      </c>
      <c r="AZ11" s="204">
        <v>103393</v>
      </c>
      <c r="BA11" s="204">
        <v>113758</v>
      </c>
      <c r="BB11" s="194"/>
      <c r="BC11" s="204">
        <v>1909474</v>
      </c>
    </row>
    <row r="12" spans="2:55" ht="12.75">
      <c r="B12" s="179" t="s">
        <v>111</v>
      </c>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row>
    <row r="13" spans="1:55" ht="12.75">
      <c r="A13" s="179">
        <v>5.4</v>
      </c>
      <c r="B13" s="192" t="s">
        <v>112</v>
      </c>
      <c r="C13" s="192"/>
      <c r="D13" s="192"/>
      <c r="E13" s="192"/>
      <c r="F13" s="192"/>
      <c r="G13" s="192"/>
      <c r="H13" s="192"/>
      <c r="I13" s="192"/>
      <c r="J13" s="192"/>
      <c r="K13" s="192"/>
      <c r="L13" s="192"/>
      <c r="M13" s="192"/>
      <c r="N13" s="192"/>
      <c r="O13" s="192"/>
      <c r="P13" s="192"/>
      <c r="Q13" s="192"/>
      <c r="R13" s="192"/>
      <c r="S13" s="192"/>
      <c r="T13" s="192"/>
      <c r="U13" s="192"/>
      <c r="V13" s="192"/>
      <c r="W13" s="209"/>
      <c r="X13" s="209"/>
      <c r="Y13" s="209"/>
      <c r="Z13" s="209"/>
      <c r="AA13" s="209"/>
      <c r="AB13" s="209"/>
      <c r="AC13" s="209"/>
      <c r="AD13" s="209"/>
      <c r="AE13" s="209"/>
      <c r="AF13" s="209"/>
      <c r="AG13" s="209"/>
      <c r="AH13" s="209"/>
      <c r="AI13" s="209">
        <v>74622</v>
      </c>
      <c r="AJ13" s="209">
        <v>79688</v>
      </c>
      <c r="AK13" s="209">
        <v>76937</v>
      </c>
      <c r="AL13" s="209">
        <v>87145</v>
      </c>
      <c r="AM13" s="209">
        <v>87119</v>
      </c>
      <c r="AN13" s="209">
        <v>88131</v>
      </c>
      <c r="AO13" s="209">
        <v>95588</v>
      </c>
      <c r="AP13" s="209">
        <v>98825</v>
      </c>
      <c r="AQ13" s="209">
        <v>116251</v>
      </c>
      <c r="AR13" s="209">
        <v>103419</v>
      </c>
      <c r="AS13" s="209">
        <v>101465</v>
      </c>
      <c r="AT13" s="209">
        <v>113769</v>
      </c>
      <c r="AU13" s="209">
        <v>116583</v>
      </c>
      <c r="AV13" s="209">
        <v>122083</v>
      </c>
      <c r="AW13" s="209">
        <v>109737</v>
      </c>
      <c r="AX13" s="209">
        <v>110065</v>
      </c>
      <c r="AY13" s="209">
        <v>110896</v>
      </c>
      <c r="AZ13" s="209">
        <v>103393</v>
      </c>
      <c r="BA13" s="209">
        <v>113758</v>
      </c>
      <c r="BB13" s="194"/>
      <c r="BC13" s="209">
        <v>1909474</v>
      </c>
    </row>
    <row r="14" spans="1:55" ht="12.75">
      <c r="A14" s="179">
        <v>5.5</v>
      </c>
      <c r="B14" s="193" t="s">
        <v>113</v>
      </c>
      <c r="C14" s="193"/>
      <c r="D14" s="193"/>
      <c r="E14" s="193"/>
      <c r="F14" s="193"/>
      <c r="G14" s="193"/>
      <c r="H14" s="193"/>
      <c r="I14" s="193"/>
      <c r="J14" s="193"/>
      <c r="K14" s="193"/>
      <c r="L14" s="193"/>
      <c r="M14" s="193"/>
      <c r="N14" s="193"/>
      <c r="O14" s="193"/>
      <c r="P14" s="193"/>
      <c r="Q14" s="193"/>
      <c r="R14" s="193"/>
      <c r="S14" s="193"/>
      <c r="T14" s="193"/>
      <c r="U14" s="193"/>
      <c r="V14" s="193"/>
      <c r="W14" s="210"/>
      <c r="X14" s="210"/>
      <c r="Y14" s="210"/>
      <c r="Z14" s="210"/>
      <c r="AA14" s="210"/>
      <c r="AB14" s="210"/>
      <c r="AC14" s="210"/>
      <c r="AD14" s="210"/>
      <c r="AE14" s="210"/>
      <c r="AF14" s="210"/>
      <c r="AG14" s="210"/>
      <c r="AH14" s="210"/>
      <c r="AI14" s="210">
        <v>0</v>
      </c>
      <c r="AJ14" s="210">
        <v>0</v>
      </c>
      <c r="AK14" s="210">
        <v>0</v>
      </c>
      <c r="AL14" s="210">
        <v>0</v>
      </c>
      <c r="AM14" s="210">
        <v>0</v>
      </c>
      <c r="AN14" s="210">
        <v>0</v>
      </c>
      <c r="AO14" s="210">
        <v>0</v>
      </c>
      <c r="AP14" s="210">
        <v>0</v>
      </c>
      <c r="AQ14" s="210">
        <v>0</v>
      </c>
      <c r="AR14" s="210">
        <v>0</v>
      </c>
      <c r="AS14" s="210">
        <v>0</v>
      </c>
      <c r="AT14" s="210">
        <v>0</v>
      </c>
      <c r="AU14" s="210">
        <v>0</v>
      </c>
      <c r="AV14" s="210">
        <v>0</v>
      </c>
      <c r="AW14" s="210">
        <v>0</v>
      </c>
      <c r="AX14" s="210">
        <v>0</v>
      </c>
      <c r="AY14" s="210">
        <v>0</v>
      </c>
      <c r="AZ14" s="210">
        <v>0</v>
      </c>
      <c r="BA14" s="210">
        <v>0</v>
      </c>
      <c r="BB14" s="194"/>
      <c r="BC14" s="210">
        <v>0</v>
      </c>
    </row>
    <row r="15" spans="23:55" ht="6" customHeight="1">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row>
    <row r="16" spans="1:55" ht="12.75">
      <c r="A16" s="179">
        <v>5.6</v>
      </c>
      <c r="B16" s="192" t="s">
        <v>34</v>
      </c>
      <c r="C16" s="192"/>
      <c r="D16" s="192"/>
      <c r="E16" s="192"/>
      <c r="F16" s="192"/>
      <c r="G16" s="192"/>
      <c r="H16" s="192"/>
      <c r="I16" s="192"/>
      <c r="J16" s="192"/>
      <c r="K16" s="192"/>
      <c r="L16" s="192"/>
      <c r="M16" s="192"/>
      <c r="N16" s="192"/>
      <c r="O16" s="192"/>
      <c r="P16" s="192"/>
      <c r="Q16" s="192"/>
      <c r="R16" s="192"/>
      <c r="S16" s="192"/>
      <c r="T16" s="192"/>
      <c r="U16" s="192"/>
      <c r="V16" s="192"/>
      <c r="W16" s="209"/>
      <c r="X16" s="209"/>
      <c r="Y16" s="209"/>
      <c r="Z16" s="209"/>
      <c r="AA16" s="209"/>
      <c r="AB16" s="209"/>
      <c r="AC16" s="209"/>
      <c r="AD16" s="209"/>
      <c r="AE16" s="209"/>
      <c r="AF16" s="209"/>
      <c r="AG16" s="209"/>
      <c r="AH16" s="209"/>
      <c r="AI16" s="209">
        <v>2153</v>
      </c>
      <c r="AJ16" s="209">
        <v>2788</v>
      </c>
      <c r="AK16" s="209">
        <v>2210</v>
      </c>
      <c r="AL16" s="209">
        <v>1947</v>
      </c>
      <c r="AM16" s="209">
        <v>684</v>
      </c>
      <c r="AN16" s="209">
        <v>1811</v>
      </c>
      <c r="AO16" s="209">
        <v>1857</v>
      </c>
      <c r="AP16" s="209">
        <v>1293</v>
      </c>
      <c r="AQ16" s="209">
        <v>840</v>
      </c>
      <c r="AR16" s="209">
        <v>396</v>
      </c>
      <c r="AS16" s="209">
        <v>687</v>
      </c>
      <c r="AT16" s="209">
        <v>777</v>
      </c>
      <c r="AU16" s="209">
        <v>1203</v>
      </c>
      <c r="AV16" s="209">
        <v>1528</v>
      </c>
      <c r="AW16" s="209">
        <v>871</v>
      </c>
      <c r="AX16" s="209">
        <v>1413</v>
      </c>
      <c r="AY16" s="209">
        <v>700</v>
      </c>
      <c r="AZ16" s="209">
        <v>1146</v>
      </c>
      <c r="BA16" s="209">
        <v>1488</v>
      </c>
      <c r="BB16" s="194"/>
      <c r="BC16" s="209">
        <v>25792</v>
      </c>
    </row>
    <row r="17" spans="1:55" ht="12.75">
      <c r="A17" s="194" t="s">
        <v>78</v>
      </c>
      <c r="B17" s="195" t="s">
        <v>35</v>
      </c>
      <c r="C17" s="195"/>
      <c r="D17" s="195"/>
      <c r="E17" s="195"/>
      <c r="F17" s="195"/>
      <c r="G17" s="195"/>
      <c r="H17" s="195"/>
      <c r="I17" s="195"/>
      <c r="J17" s="195"/>
      <c r="K17" s="195"/>
      <c r="L17" s="195"/>
      <c r="M17" s="195"/>
      <c r="N17" s="195"/>
      <c r="O17" s="195"/>
      <c r="P17" s="195"/>
      <c r="Q17" s="195"/>
      <c r="R17" s="195"/>
      <c r="S17" s="195"/>
      <c r="T17" s="195"/>
      <c r="U17" s="195"/>
      <c r="V17" s="195"/>
      <c r="W17" s="269"/>
      <c r="X17" s="269"/>
      <c r="Y17" s="269"/>
      <c r="Z17" s="269"/>
      <c r="AA17" s="269"/>
      <c r="AB17" s="269"/>
      <c r="AC17" s="269"/>
      <c r="AD17" s="269"/>
      <c r="AE17" s="269"/>
      <c r="AF17" s="269"/>
      <c r="AG17" s="269"/>
      <c r="AH17" s="269"/>
      <c r="AI17" s="269">
        <v>816</v>
      </c>
      <c r="AJ17" s="269">
        <v>0</v>
      </c>
      <c r="AK17" s="269">
        <v>0</v>
      </c>
      <c r="AL17" s="269">
        <v>0</v>
      </c>
      <c r="AM17" s="269">
        <v>616</v>
      </c>
      <c r="AN17" s="269">
        <v>910</v>
      </c>
      <c r="AO17" s="269">
        <v>1061</v>
      </c>
      <c r="AP17" s="269">
        <v>783</v>
      </c>
      <c r="AQ17" s="269">
        <v>936</v>
      </c>
      <c r="AR17" s="269">
        <v>618</v>
      </c>
      <c r="AS17" s="269">
        <v>626</v>
      </c>
      <c r="AT17" s="269">
        <v>803</v>
      </c>
      <c r="AU17" s="269">
        <v>929</v>
      </c>
      <c r="AV17" s="269">
        <v>1234</v>
      </c>
      <c r="AW17" s="269">
        <v>1033</v>
      </c>
      <c r="AX17" s="269">
        <v>914</v>
      </c>
      <c r="AY17" s="269">
        <v>681</v>
      </c>
      <c r="AZ17" s="269">
        <v>831</v>
      </c>
      <c r="BA17" s="269">
        <v>1017</v>
      </c>
      <c r="BB17" s="194"/>
      <c r="BC17" s="269">
        <v>13808</v>
      </c>
    </row>
    <row r="18" spans="1:55" ht="12.75">
      <c r="A18" s="179">
        <v>5.7</v>
      </c>
      <c r="B18" s="193" t="s">
        <v>115</v>
      </c>
      <c r="C18" s="193"/>
      <c r="D18" s="193"/>
      <c r="E18" s="193"/>
      <c r="F18" s="193"/>
      <c r="G18" s="193"/>
      <c r="H18" s="193"/>
      <c r="I18" s="193"/>
      <c r="J18" s="193"/>
      <c r="K18" s="193"/>
      <c r="L18" s="193"/>
      <c r="M18" s="193"/>
      <c r="N18" s="193"/>
      <c r="O18" s="193"/>
      <c r="P18" s="193"/>
      <c r="Q18" s="193"/>
      <c r="R18" s="193"/>
      <c r="S18" s="193"/>
      <c r="T18" s="193"/>
      <c r="U18" s="193"/>
      <c r="V18" s="193"/>
      <c r="W18" s="210"/>
      <c r="X18" s="210"/>
      <c r="Y18" s="210"/>
      <c r="Z18" s="210"/>
      <c r="AA18" s="210"/>
      <c r="AB18" s="210"/>
      <c r="AC18" s="210"/>
      <c r="AD18" s="210"/>
      <c r="AE18" s="210"/>
      <c r="AF18" s="210"/>
      <c r="AG18" s="210"/>
      <c r="AH18" s="210"/>
      <c r="AI18" s="210">
        <v>71653</v>
      </c>
      <c r="AJ18" s="210">
        <v>76900</v>
      </c>
      <c r="AK18" s="210">
        <v>74727</v>
      </c>
      <c r="AL18" s="210">
        <v>85198</v>
      </c>
      <c r="AM18" s="210">
        <v>85819</v>
      </c>
      <c r="AN18" s="210">
        <v>85410</v>
      </c>
      <c r="AO18" s="210">
        <v>92670</v>
      </c>
      <c r="AP18" s="210">
        <v>96749</v>
      </c>
      <c r="AQ18" s="210">
        <v>114475</v>
      </c>
      <c r="AR18" s="210">
        <v>102405</v>
      </c>
      <c r="AS18" s="210">
        <v>100152</v>
      </c>
      <c r="AT18" s="210">
        <v>112189</v>
      </c>
      <c r="AU18" s="210">
        <v>114451</v>
      </c>
      <c r="AV18" s="210">
        <v>119321</v>
      </c>
      <c r="AW18" s="210">
        <v>107833</v>
      </c>
      <c r="AX18" s="210">
        <v>107738</v>
      </c>
      <c r="AY18" s="210">
        <v>109515</v>
      </c>
      <c r="AZ18" s="210">
        <v>101416</v>
      </c>
      <c r="BA18" s="210">
        <v>111253</v>
      </c>
      <c r="BB18" s="194"/>
      <c r="BC18" s="210">
        <v>1869874</v>
      </c>
    </row>
    <row r="19" spans="2:55" ht="12.75">
      <c r="B19" s="179" t="s">
        <v>111</v>
      </c>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row>
    <row r="20" spans="1:55" ht="12.75">
      <c r="A20" s="179">
        <v>5.8</v>
      </c>
      <c r="B20" s="192" t="s">
        <v>117</v>
      </c>
      <c r="C20" s="192"/>
      <c r="D20" s="192"/>
      <c r="E20" s="192"/>
      <c r="F20" s="192"/>
      <c r="G20" s="192"/>
      <c r="H20" s="192"/>
      <c r="I20" s="192"/>
      <c r="J20" s="192"/>
      <c r="K20" s="192"/>
      <c r="L20" s="192"/>
      <c r="M20" s="192"/>
      <c r="N20" s="192"/>
      <c r="O20" s="192"/>
      <c r="P20" s="192"/>
      <c r="Q20" s="192"/>
      <c r="R20" s="192"/>
      <c r="S20" s="192"/>
      <c r="T20" s="192"/>
      <c r="U20" s="192"/>
      <c r="V20" s="192"/>
      <c r="W20" s="209"/>
      <c r="X20" s="209"/>
      <c r="Y20" s="209"/>
      <c r="Z20" s="209"/>
      <c r="AA20" s="209"/>
      <c r="AB20" s="209"/>
      <c r="AC20" s="209"/>
      <c r="AD20" s="209"/>
      <c r="AE20" s="209"/>
      <c r="AF20" s="209"/>
      <c r="AG20" s="209"/>
      <c r="AH20" s="209"/>
      <c r="AI20" s="209">
        <v>71653</v>
      </c>
      <c r="AJ20" s="209">
        <v>76900</v>
      </c>
      <c r="AK20" s="209">
        <v>74727</v>
      </c>
      <c r="AL20" s="209">
        <v>85198</v>
      </c>
      <c r="AM20" s="209">
        <v>85819</v>
      </c>
      <c r="AN20" s="209">
        <v>85410</v>
      </c>
      <c r="AO20" s="209">
        <v>92670</v>
      </c>
      <c r="AP20" s="209">
        <v>96749</v>
      </c>
      <c r="AQ20" s="209">
        <v>114475</v>
      </c>
      <c r="AR20" s="209">
        <v>102405</v>
      </c>
      <c r="AS20" s="209">
        <v>100152</v>
      </c>
      <c r="AT20" s="209">
        <v>112189</v>
      </c>
      <c r="AU20" s="209">
        <v>114451</v>
      </c>
      <c r="AV20" s="209">
        <v>119321</v>
      </c>
      <c r="AW20" s="209">
        <v>107833</v>
      </c>
      <c r="AX20" s="209">
        <v>107738</v>
      </c>
      <c r="AY20" s="209">
        <v>109515</v>
      </c>
      <c r="AZ20" s="209">
        <v>101416</v>
      </c>
      <c r="BA20" s="209">
        <v>111253</v>
      </c>
      <c r="BB20" s="194"/>
      <c r="BC20" s="209">
        <v>1869874</v>
      </c>
    </row>
    <row r="21" spans="1:55" ht="12.75">
      <c r="A21" s="179">
        <v>5.9</v>
      </c>
      <c r="B21" s="196" t="s">
        <v>116</v>
      </c>
      <c r="C21" s="196"/>
      <c r="D21" s="196"/>
      <c r="E21" s="196"/>
      <c r="F21" s="196"/>
      <c r="G21" s="196"/>
      <c r="H21" s="196"/>
      <c r="I21" s="196"/>
      <c r="J21" s="196"/>
      <c r="K21" s="196"/>
      <c r="L21" s="196"/>
      <c r="M21" s="196"/>
      <c r="N21" s="196"/>
      <c r="O21" s="196"/>
      <c r="P21" s="196"/>
      <c r="Q21" s="196"/>
      <c r="R21" s="196"/>
      <c r="S21" s="195"/>
      <c r="T21" s="195"/>
      <c r="U21" s="195"/>
      <c r="V21" s="195"/>
      <c r="W21" s="269"/>
      <c r="X21" s="269"/>
      <c r="Y21" s="269"/>
      <c r="Z21" s="269"/>
      <c r="AA21" s="269"/>
      <c r="AB21" s="269"/>
      <c r="AC21" s="269"/>
      <c r="AD21" s="269"/>
      <c r="AE21" s="269"/>
      <c r="AF21" s="269"/>
      <c r="AG21" s="269"/>
      <c r="AH21" s="269"/>
      <c r="AI21" s="269">
        <v>0</v>
      </c>
      <c r="AJ21" s="269">
        <v>0</v>
      </c>
      <c r="AK21" s="269">
        <v>0</v>
      </c>
      <c r="AL21" s="269">
        <v>0</v>
      </c>
      <c r="AM21" s="269">
        <v>0</v>
      </c>
      <c r="AN21" s="269">
        <v>0</v>
      </c>
      <c r="AO21" s="269">
        <v>0</v>
      </c>
      <c r="AP21" s="269">
        <v>0</v>
      </c>
      <c r="AQ21" s="269">
        <v>0</v>
      </c>
      <c r="AR21" s="269">
        <v>0</v>
      </c>
      <c r="AS21" s="269">
        <v>0</v>
      </c>
      <c r="AT21" s="269">
        <v>0</v>
      </c>
      <c r="AU21" s="269">
        <v>0</v>
      </c>
      <c r="AV21" s="269">
        <v>0</v>
      </c>
      <c r="AW21" s="269">
        <v>0</v>
      </c>
      <c r="AX21" s="269">
        <v>0</v>
      </c>
      <c r="AY21" s="269">
        <v>0</v>
      </c>
      <c r="AZ21" s="269">
        <v>0</v>
      </c>
      <c r="BA21" s="269">
        <v>0</v>
      </c>
      <c r="BB21" s="194"/>
      <c r="BC21" s="269">
        <v>0</v>
      </c>
    </row>
    <row r="22" spans="1:55" ht="12.75">
      <c r="A22" s="197">
        <v>5.1</v>
      </c>
      <c r="B22" s="193" t="s">
        <v>118</v>
      </c>
      <c r="C22" s="190"/>
      <c r="D22" s="190"/>
      <c r="E22" s="190"/>
      <c r="F22" s="190"/>
      <c r="G22" s="190"/>
      <c r="H22" s="190"/>
      <c r="I22" s="190"/>
      <c r="J22" s="190"/>
      <c r="K22" s="190"/>
      <c r="L22" s="190"/>
      <c r="M22" s="190"/>
      <c r="N22" s="190"/>
      <c r="O22" s="190"/>
      <c r="P22" s="190"/>
      <c r="Q22" s="190"/>
      <c r="R22" s="190"/>
      <c r="S22" s="193"/>
      <c r="T22" s="193"/>
      <c r="U22" s="193"/>
      <c r="V22" s="193"/>
      <c r="W22" s="210"/>
      <c r="X22" s="210"/>
      <c r="Y22" s="210"/>
      <c r="Z22" s="210"/>
      <c r="AA22" s="210"/>
      <c r="AB22" s="210"/>
      <c r="AC22" s="210"/>
      <c r="AD22" s="210"/>
      <c r="AE22" s="210"/>
      <c r="AF22" s="210"/>
      <c r="AG22" s="210"/>
      <c r="AH22" s="210"/>
      <c r="AI22" s="210">
        <v>62602</v>
      </c>
      <c r="AJ22" s="210">
        <v>71204</v>
      </c>
      <c r="AK22" s="210">
        <v>69905</v>
      </c>
      <c r="AL22" s="210">
        <v>81268</v>
      </c>
      <c r="AM22" s="210">
        <v>83455</v>
      </c>
      <c r="AN22" s="210">
        <v>78528</v>
      </c>
      <c r="AO22" s="210">
        <v>85987</v>
      </c>
      <c r="AP22" s="210">
        <v>91420</v>
      </c>
      <c r="AQ22" s="210">
        <v>110541</v>
      </c>
      <c r="AR22" s="210">
        <v>100635</v>
      </c>
      <c r="AS22" s="210">
        <v>96650</v>
      </c>
      <c r="AT22" s="210">
        <v>108303</v>
      </c>
      <c r="AU22" s="210">
        <v>108872</v>
      </c>
      <c r="AV22" s="210">
        <v>112218</v>
      </c>
      <c r="AW22" s="210">
        <v>104093</v>
      </c>
      <c r="AX22" s="210">
        <v>101572</v>
      </c>
      <c r="AY22" s="210">
        <v>106271</v>
      </c>
      <c r="AZ22" s="210">
        <v>96409</v>
      </c>
      <c r="BA22" s="210">
        <v>103836</v>
      </c>
      <c r="BB22" s="194"/>
      <c r="BC22" s="210">
        <v>1773769</v>
      </c>
    </row>
    <row r="23" spans="23:55" ht="12.75">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row>
    <row r="24" spans="1:55" ht="12.75">
      <c r="A24" s="197">
        <v>5.11</v>
      </c>
      <c r="B24" s="192" t="s">
        <v>119</v>
      </c>
      <c r="C24" s="192"/>
      <c r="D24" s="192"/>
      <c r="E24" s="192"/>
      <c r="F24" s="192"/>
      <c r="G24" s="192"/>
      <c r="H24" s="192"/>
      <c r="I24" s="192"/>
      <c r="J24" s="192"/>
      <c r="K24" s="192"/>
      <c r="L24" s="192"/>
      <c r="M24" s="192"/>
      <c r="N24" s="192"/>
      <c r="O24" s="192"/>
      <c r="P24" s="192"/>
      <c r="Q24" s="192"/>
      <c r="R24" s="192"/>
      <c r="S24" s="192"/>
      <c r="T24" s="192"/>
      <c r="U24" s="192"/>
      <c r="V24" s="192"/>
      <c r="W24" s="209"/>
      <c r="X24" s="209"/>
      <c r="Y24" s="209"/>
      <c r="Z24" s="209"/>
      <c r="AA24" s="209"/>
      <c r="AB24" s="209"/>
      <c r="AC24" s="209"/>
      <c r="AD24" s="209"/>
      <c r="AE24" s="209"/>
      <c r="AF24" s="209"/>
      <c r="AG24" s="209"/>
      <c r="AH24" s="209"/>
      <c r="AI24" s="209">
        <v>61886</v>
      </c>
      <c r="AJ24" s="209">
        <v>65174</v>
      </c>
      <c r="AK24" s="209">
        <v>63660</v>
      </c>
      <c r="AL24" s="209">
        <v>72470</v>
      </c>
      <c r="AM24" s="209">
        <v>73289</v>
      </c>
      <c r="AN24" s="209">
        <v>73120</v>
      </c>
      <c r="AO24" s="209">
        <v>77137</v>
      </c>
      <c r="AP24" s="209">
        <v>82715</v>
      </c>
      <c r="AQ24" s="209">
        <v>96272</v>
      </c>
      <c r="AR24" s="209">
        <v>86183</v>
      </c>
      <c r="AS24" s="209">
        <v>85102</v>
      </c>
      <c r="AT24" s="209">
        <v>96050</v>
      </c>
      <c r="AU24" s="209">
        <v>97629</v>
      </c>
      <c r="AV24" s="209">
        <v>101065</v>
      </c>
      <c r="AW24" s="209">
        <v>97629</v>
      </c>
      <c r="AX24" s="209">
        <v>90805</v>
      </c>
      <c r="AY24" s="209">
        <v>92449</v>
      </c>
      <c r="AZ24" s="209">
        <v>86014</v>
      </c>
      <c r="BA24" s="209">
        <v>95435</v>
      </c>
      <c r="BB24" s="194"/>
      <c r="BC24" s="209">
        <v>1594084</v>
      </c>
    </row>
    <row r="25" spans="1:55" ht="12.75">
      <c r="A25" s="197">
        <v>5.12</v>
      </c>
      <c r="B25" s="198" t="s">
        <v>120</v>
      </c>
      <c r="C25" s="198"/>
      <c r="D25" s="198"/>
      <c r="E25" s="198"/>
      <c r="F25" s="198"/>
      <c r="G25" s="198"/>
      <c r="H25" s="198"/>
      <c r="I25" s="198"/>
      <c r="J25" s="198"/>
      <c r="K25" s="198"/>
      <c r="L25" s="198"/>
      <c r="M25" s="198"/>
      <c r="N25" s="198"/>
      <c r="O25" s="198"/>
      <c r="P25" s="198"/>
      <c r="Q25" s="198"/>
      <c r="R25" s="198"/>
      <c r="S25" s="198"/>
      <c r="T25" s="198"/>
      <c r="U25" s="198"/>
      <c r="V25" s="198"/>
      <c r="W25" s="270"/>
      <c r="X25" s="270"/>
      <c r="Y25" s="270"/>
      <c r="Z25" s="270"/>
      <c r="AA25" s="270"/>
      <c r="AB25" s="270"/>
      <c r="AC25" s="270"/>
      <c r="AD25" s="270"/>
      <c r="AE25" s="270"/>
      <c r="AF25" s="270"/>
      <c r="AG25" s="270"/>
      <c r="AH25" s="270"/>
      <c r="AI25" s="270">
        <v>4064</v>
      </c>
      <c r="AJ25" s="270">
        <v>4591</v>
      </c>
      <c r="AK25" s="270">
        <v>4796</v>
      </c>
      <c r="AL25" s="270">
        <v>6060</v>
      </c>
      <c r="AM25" s="270">
        <v>5708</v>
      </c>
      <c r="AN25" s="270">
        <v>6422</v>
      </c>
      <c r="AO25" s="270">
        <v>6776</v>
      </c>
      <c r="AP25" s="270">
        <v>6708</v>
      </c>
      <c r="AQ25" s="270">
        <v>7474</v>
      </c>
      <c r="AR25" s="270">
        <v>5964</v>
      </c>
      <c r="AS25" s="270">
        <v>6225</v>
      </c>
      <c r="AT25" s="270">
        <v>7136</v>
      </c>
      <c r="AU25" s="270">
        <v>7257</v>
      </c>
      <c r="AV25" s="270">
        <v>8527</v>
      </c>
      <c r="AW25" s="270">
        <v>7257</v>
      </c>
      <c r="AX25" s="270">
        <v>8532</v>
      </c>
      <c r="AY25" s="270">
        <v>7982</v>
      </c>
      <c r="AZ25" s="270">
        <v>8257</v>
      </c>
      <c r="BA25" s="270">
        <v>9049</v>
      </c>
      <c r="BB25" s="194"/>
      <c r="BC25" s="270">
        <v>128785</v>
      </c>
    </row>
    <row r="26" spans="1:55" ht="12.75">
      <c r="A26" s="197">
        <v>5.13</v>
      </c>
      <c r="B26" s="198" t="s">
        <v>123</v>
      </c>
      <c r="C26" s="198"/>
      <c r="D26" s="198"/>
      <c r="E26" s="198"/>
      <c r="F26" s="198"/>
      <c r="G26" s="198"/>
      <c r="H26" s="198"/>
      <c r="I26" s="198"/>
      <c r="J26" s="198"/>
      <c r="K26" s="198"/>
      <c r="L26" s="198"/>
      <c r="M26" s="198"/>
      <c r="N26" s="198"/>
      <c r="O26" s="198"/>
      <c r="P26" s="198"/>
      <c r="Q26" s="198"/>
      <c r="R26" s="198"/>
      <c r="S26" s="198"/>
      <c r="T26" s="198"/>
      <c r="U26" s="198"/>
      <c r="V26" s="198"/>
      <c r="W26" s="270"/>
      <c r="X26" s="270"/>
      <c r="Y26" s="270"/>
      <c r="Z26" s="270"/>
      <c r="AA26" s="270"/>
      <c r="AB26" s="270"/>
      <c r="AC26" s="270"/>
      <c r="AD26" s="270"/>
      <c r="AE26" s="270"/>
      <c r="AF26" s="270"/>
      <c r="AG26" s="270"/>
      <c r="AH26" s="270"/>
      <c r="AI26" s="270">
        <v>30</v>
      </c>
      <c r="AJ26" s="270">
        <v>38</v>
      </c>
      <c r="AK26" s="270">
        <v>56</v>
      </c>
      <c r="AL26" s="270">
        <v>52</v>
      </c>
      <c r="AM26" s="270">
        <v>46</v>
      </c>
      <c r="AN26" s="270">
        <v>34</v>
      </c>
      <c r="AO26" s="270">
        <v>25</v>
      </c>
      <c r="AP26" s="270">
        <v>25</v>
      </c>
      <c r="AQ26" s="270">
        <v>39</v>
      </c>
      <c r="AR26" s="270">
        <v>30</v>
      </c>
      <c r="AS26" s="270">
        <v>30</v>
      </c>
      <c r="AT26" s="270">
        <v>0</v>
      </c>
      <c r="AU26" s="270">
        <v>0</v>
      </c>
      <c r="AV26" s="270">
        <v>0</v>
      </c>
      <c r="AW26" s="270">
        <v>0</v>
      </c>
      <c r="AX26" s="270">
        <v>0</v>
      </c>
      <c r="AY26" s="270">
        <v>0</v>
      </c>
      <c r="AZ26" s="270">
        <v>0</v>
      </c>
      <c r="BA26" s="270">
        <v>0</v>
      </c>
      <c r="BB26" s="194"/>
      <c r="BC26" s="270">
        <v>405</v>
      </c>
    </row>
    <row r="27" spans="1:55" ht="12.75">
      <c r="A27" s="197">
        <v>5.14</v>
      </c>
      <c r="B27" s="198" t="s">
        <v>122</v>
      </c>
      <c r="C27" s="198"/>
      <c r="D27" s="198"/>
      <c r="E27" s="198"/>
      <c r="F27" s="198"/>
      <c r="G27" s="198"/>
      <c r="H27" s="198"/>
      <c r="I27" s="198"/>
      <c r="J27" s="198"/>
      <c r="K27" s="198"/>
      <c r="L27" s="198"/>
      <c r="M27" s="198"/>
      <c r="N27" s="198"/>
      <c r="O27" s="198"/>
      <c r="P27" s="198"/>
      <c r="Q27" s="198"/>
      <c r="R27" s="198"/>
      <c r="S27" s="198"/>
      <c r="T27" s="198"/>
      <c r="U27" s="198"/>
      <c r="V27" s="198"/>
      <c r="W27" s="270"/>
      <c r="X27" s="270"/>
      <c r="Y27" s="270"/>
      <c r="Z27" s="270"/>
      <c r="AA27" s="270"/>
      <c r="AB27" s="270"/>
      <c r="AC27" s="270"/>
      <c r="AD27" s="270"/>
      <c r="AE27" s="270"/>
      <c r="AF27" s="270"/>
      <c r="AG27" s="270"/>
      <c r="AH27" s="270"/>
      <c r="AI27" s="270">
        <v>926</v>
      </c>
      <c r="AJ27" s="270">
        <v>899</v>
      </c>
      <c r="AK27" s="270">
        <v>692</v>
      </c>
      <c r="AL27" s="270">
        <v>683</v>
      </c>
      <c r="AM27" s="270">
        <v>601</v>
      </c>
      <c r="AN27" s="270">
        <v>607</v>
      </c>
      <c r="AO27" s="270">
        <v>713</v>
      </c>
      <c r="AP27" s="270">
        <v>747</v>
      </c>
      <c r="AQ27" s="270">
        <v>436</v>
      </c>
      <c r="AR27" s="270">
        <v>535</v>
      </c>
      <c r="AS27" s="270">
        <v>550</v>
      </c>
      <c r="AT27" s="270">
        <v>537</v>
      </c>
      <c r="AU27" s="270">
        <v>514</v>
      </c>
      <c r="AV27" s="270">
        <v>551</v>
      </c>
      <c r="AW27" s="270">
        <v>514</v>
      </c>
      <c r="AX27" s="270">
        <v>580</v>
      </c>
      <c r="AY27" s="270">
        <v>527</v>
      </c>
      <c r="AZ27" s="270">
        <v>526</v>
      </c>
      <c r="BA27" s="270">
        <v>519</v>
      </c>
      <c r="BB27" s="194"/>
      <c r="BC27" s="270">
        <v>11657</v>
      </c>
    </row>
    <row r="28" spans="1:55" ht="12.75">
      <c r="A28" s="197">
        <v>5.15</v>
      </c>
      <c r="B28" s="193" t="s">
        <v>121</v>
      </c>
      <c r="C28" s="193"/>
      <c r="D28" s="193"/>
      <c r="E28" s="193"/>
      <c r="F28" s="193"/>
      <c r="G28" s="193"/>
      <c r="H28" s="193"/>
      <c r="I28" s="193"/>
      <c r="J28" s="193"/>
      <c r="K28" s="193"/>
      <c r="L28" s="193"/>
      <c r="M28" s="193"/>
      <c r="N28" s="193"/>
      <c r="O28" s="193"/>
      <c r="P28" s="193"/>
      <c r="Q28" s="193"/>
      <c r="R28" s="193"/>
      <c r="S28" s="193"/>
      <c r="T28" s="193"/>
      <c r="U28" s="193"/>
      <c r="V28" s="193"/>
      <c r="W28" s="210"/>
      <c r="X28" s="210"/>
      <c r="Y28" s="210"/>
      <c r="Z28" s="210"/>
      <c r="AA28" s="210"/>
      <c r="AB28" s="210"/>
      <c r="AC28" s="210"/>
      <c r="AD28" s="210"/>
      <c r="AE28" s="210"/>
      <c r="AF28" s="210"/>
      <c r="AG28" s="210"/>
      <c r="AH28" s="210"/>
      <c r="AI28" s="210">
        <v>4747</v>
      </c>
      <c r="AJ28" s="210">
        <v>6198</v>
      </c>
      <c r="AK28" s="210">
        <v>5523</v>
      </c>
      <c r="AL28" s="210">
        <v>5933</v>
      </c>
      <c r="AM28" s="210">
        <v>6175</v>
      </c>
      <c r="AN28" s="210">
        <v>5227</v>
      </c>
      <c r="AO28" s="210">
        <v>8019</v>
      </c>
      <c r="AP28" s="210">
        <v>6554</v>
      </c>
      <c r="AQ28" s="210">
        <v>10254</v>
      </c>
      <c r="AR28" s="210">
        <v>9693</v>
      </c>
      <c r="AS28" s="210">
        <v>8245</v>
      </c>
      <c r="AT28" s="210">
        <v>8466</v>
      </c>
      <c r="AU28" s="210">
        <v>9051</v>
      </c>
      <c r="AV28" s="210">
        <v>9178</v>
      </c>
      <c r="AW28" s="210">
        <v>2433</v>
      </c>
      <c r="AX28" s="210">
        <v>7821</v>
      </c>
      <c r="AY28" s="210">
        <v>8557</v>
      </c>
      <c r="AZ28" s="210">
        <v>6619</v>
      </c>
      <c r="BA28" s="210">
        <v>6250</v>
      </c>
      <c r="BB28" s="194"/>
      <c r="BC28" s="210">
        <v>134943</v>
      </c>
    </row>
    <row r="29" spans="23:55" ht="4.5" customHeight="1">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row>
    <row r="30" spans="1:55" ht="12.75">
      <c r="A30" s="197">
        <v>5.16</v>
      </c>
      <c r="B30" s="190" t="s">
        <v>124</v>
      </c>
      <c r="C30" s="190"/>
      <c r="D30" s="190"/>
      <c r="E30" s="190"/>
      <c r="F30" s="190"/>
      <c r="G30" s="190"/>
      <c r="H30" s="190"/>
      <c r="I30" s="190"/>
      <c r="J30" s="190"/>
      <c r="K30" s="190"/>
      <c r="L30" s="190"/>
      <c r="M30" s="190"/>
      <c r="N30" s="190"/>
      <c r="O30" s="190"/>
      <c r="P30" s="190"/>
      <c r="Q30" s="190"/>
      <c r="R30" s="190"/>
      <c r="S30" s="190"/>
      <c r="T30" s="190"/>
      <c r="U30" s="190"/>
      <c r="V30" s="190"/>
      <c r="W30" s="204"/>
      <c r="X30" s="204"/>
      <c r="Y30" s="204"/>
      <c r="Z30" s="204"/>
      <c r="AA30" s="204"/>
      <c r="AB30" s="204"/>
      <c r="AC30" s="204"/>
      <c r="AD30" s="204"/>
      <c r="AE30" s="204"/>
      <c r="AF30" s="204"/>
      <c r="AG30" s="204"/>
      <c r="AH30" s="204"/>
      <c r="AI30" s="204">
        <v>15834</v>
      </c>
      <c r="AJ30" s="204">
        <v>17126</v>
      </c>
      <c r="AK30" s="204">
        <v>16539</v>
      </c>
      <c r="AL30" s="204">
        <v>17886</v>
      </c>
      <c r="AM30" s="204">
        <v>16395</v>
      </c>
      <c r="AN30" s="204">
        <v>15542</v>
      </c>
      <c r="AO30" s="204">
        <v>17227</v>
      </c>
      <c r="AP30" s="204">
        <v>17593</v>
      </c>
      <c r="AQ30" s="204">
        <v>21581</v>
      </c>
      <c r="AR30" s="204">
        <v>21119</v>
      </c>
      <c r="AS30" s="204">
        <v>19735</v>
      </c>
      <c r="AT30" s="204">
        <v>22109</v>
      </c>
      <c r="AU30" s="204">
        <v>21634</v>
      </c>
      <c r="AV30" s="204">
        <v>20771</v>
      </c>
      <c r="AW30" s="204">
        <v>21634</v>
      </c>
      <c r="AX30" s="204">
        <v>20592</v>
      </c>
      <c r="AY30" s="204">
        <v>20381</v>
      </c>
      <c r="AZ30" s="204">
        <v>19474</v>
      </c>
      <c r="BA30" s="204">
        <v>21235</v>
      </c>
      <c r="BB30" s="194"/>
      <c r="BC30" s="204">
        <v>364407</v>
      </c>
    </row>
    <row r="31" spans="1:55" ht="12.75">
      <c r="A31" s="197"/>
      <c r="B31" s="179" t="s">
        <v>111</v>
      </c>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row>
    <row r="32" spans="1:55" ht="12.75">
      <c r="A32" s="197">
        <v>5.17</v>
      </c>
      <c r="B32" s="192" t="s">
        <v>52</v>
      </c>
      <c r="C32" s="192"/>
      <c r="D32" s="192"/>
      <c r="E32" s="192"/>
      <c r="F32" s="192"/>
      <c r="G32" s="192"/>
      <c r="H32" s="192"/>
      <c r="I32" s="192"/>
      <c r="J32" s="192"/>
      <c r="K32" s="192"/>
      <c r="L32" s="192"/>
      <c r="M32" s="192"/>
      <c r="N32" s="192"/>
      <c r="O32" s="192"/>
      <c r="P32" s="192"/>
      <c r="Q32" s="192"/>
      <c r="R32" s="192"/>
      <c r="S32" s="192"/>
      <c r="T32" s="192"/>
      <c r="U32" s="192"/>
      <c r="V32" s="192"/>
      <c r="W32" s="209"/>
      <c r="X32" s="209"/>
      <c r="Y32" s="209"/>
      <c r="Z32" s="209"/>
      <c r="AA32" s="209"/>
      <c r="AB32" s="209"/>
      <c r="AC32" s="209"/>
      <c r="AD32" s="209"/>
      <c r="AE32" s="209"/>
      <c r="AF32" s="209"/>
      <c r="AG32" s="209"/>
      <c r="AH32" s="209"/>
      <c r="AI32" s="209">
        <v>7283</v>
      </c>
      <c r="AJ32" s="209">
        <v>7595</v>
      </c>
      <c r="AK32" s="209">
        <v>6742</v>
      </c>
      <c r="AL32" s="209">
        <v>6336</v>
      </c>
      <c r="AM32" s="209">
        <v>7132</v>
      </c>
      <c r="AN32" s="209">
        <v>5239</v>
      </c>
      <c r="AO32" s="209">
        <v>6986</v>
      </c>
      <c r="AP32" s="209">
        <v>6962</v>
      </c>
      <c r="AQ32" s="209">
        <v>10005</v>
      </c>
      <c r="AR32" s="209">
        <v>11752</v>
      </c>
      <c r="AS32" s="209">
        <v>6404</v>
      </c>
      <c r="AT32" s="209">
        <v>8405</v>
      </c>
      <c r="AU32" s="209">
        <v>7895</v>
      </c>
      <c r="AV32" s="209">
        <v>5104</v>
      </c>
      <c r="AW32" s="209">
        <v>7895</v>
      </c>
      <c r="AX32" s="209">
        <v>5216</v>
      </c>
      <c r="AY32" s="209">
        <v>7728</v>
      </c>
      <c r="AZ32" s="209">
        <v>6832</v>
      </c>
      <c r="BA32" s="209">
        <v>6511</v>
      </c>
      <c r="BB32" s="194"/>
      <c r="BC32" s="209">
        <v>138022</v>
      </c>
    </row>
    <row r="33" spans="1:55" ht="12.75">
      <c r="A33" s="197">
        <v>5.18</v>
      </c>
      <c r="B33" s="198" t="s">
        <v>87</v>
      </c>
      <c r="C33" s="198"/>
      <c r="D33" s="198"/>
      <c r="E33" s="198"/>
      <c r="F33" s="198"/>
      <c r="G33" s="199"/>
      <c r="H33" s="199"/>
      <c r="I33" s="199"/>
      <c r="J33" s="199"/>
      <c r="K33" s="199"/>
      <c r="L33" s="199"/>
      <c r="M33" s="199"/>
      <c r="N33" s="199"/>
      <c r="O33" s="199"/>
      <c r="P33" s="199"/>
      <c r="Q33" s="199"/>
      <c r="R33" s="199"/>
      <c r="S33" s="199"/>
      <c r="T33" s="199"/>
      <c r="U33" s="199"/>
      <c r="V33" s="199"/>
      <c r="W33" s="232"/>
      <c r="X33" s="232"/>
      <c r="Y33" s="232"/>
      <c r="Z33" s="232"/>
      <c r="AA33" s="232"/>
      <c r="AB33" s="232"/>
      <c r="AC33" s="232"/>
      <c r="AD33" s="232"/>
      <c r="AE33" s="232"/>
      <c r="AF33" s="232"/>
      <c r="AG33" s="232"/>
      <c r="AH33" s="232"/>
      <c r="AI33" s="232">
        <v>0.0008564814814814815</v>
      </c>
      <c r="AJ33" s="232">
        <v>0.0008101851851851852</v>
      </c>
      <c r="AK33" s="232">
        <v>0.000798611111111111</v>
      </c>
      <c r="AL33" s="232">
        <v>0.000787037037037037</v>
      </c>
      <c r="AM33" s="232">
        <v>0.0007060185185185185</v>
      </c>
      <c r="AN33" s="232">
        <v>0.000775462962962963</v>
      </c>
      <c r="AO33" s="232">
        <v>0.0007638888888888889</v>
      </c>
      <c r="AP33" s="232">
        <v>0.0007291666666666667</v>
      </c>
      <c r="AQ33" s="232">
        <v>0.0006944444444444445</v>
      </c>
      <c r="AR33" s="232">
        <v>0.0007523148148148147</v>
      </c>
      <c r="AS33" s="232">
        <v>0.0008217592592592592</v>
      </c>
      <c r="AT33" s="232">
        <v>0.000775462962962963</v>
      </c>
      <c r="AU33" s="232">
        <v>0.0007638888888888889</v>
      </c>
      <c r="AV33" s="232">
        <v>0.0007523148148148147</v>
      </c>
      <c r="AW33" s="232">
        <v>0.0007638888888888889</v>
      </c>
      <c r="AX33" s="232">
        <v>0.000787037037037037</v>
      </c>
      <c r="AY33" s="232">
        <v>0.0008333333333333334</v>
      </c>
      <c r="AZ33" s="232">
        <v>0.0008564814814814815</v>
      </c>
      <c r="BA33" s="232">
        <v>0.0008564814814814815</v>
      </c>
      <c r="BB33" s="194"/>
      <c r="BC33" s="232">
        <v>0.0007804353318338409</v>
      </c>
    </row>
    <row r="34" spans="1:55" ht="12.75">
      <c r="A34" s="197" t="s">
        <v>73</v>
      </c>
      <c r="B34" s="200" t="s">
        <v>88</v>
      </c>
      <c r="C34" s="200"/>
      <c r="D34" s="200"/>
      <c r="E34" s="200"/>
      <c r="F34" s="200"/>
      <c r="G34" s="201"/>
      <c r="H34" s="201"/>
      <c r="I34" s="201"/>
      <c r="J34" s="201"/>
      <c r="K34" s="201"/>
      <c r="L34" s="201"/>
      <c r="M34" s="201"/>
      <c r="N34" s="201"/>
      <c r="O34" s="201"/>
      <c r="P34" s="201"/>
      <c r="Q34" s="201"/>
      <c r="R34" s="201"/>
      <c r="S34" s="201"/>
      <c r="T34" s="201"/>
      <c r="U34" s="201"/>
      <c r="V34" s="201"/>
      <c r="W34" s="202"/>
      <c r="X34" s="202"/>
      <c r="Y34" s="202"/>
      <c r="Z34" s="202"/>
      <c r="AA34" s="202"/>
      <c r="AB34" s="202"/>
      <c r="AC34" s="202"/>
      <c r="AD34" s="202"/>
      <c r="AE34" s="202"/>
      <c r="AF34" s="202"/>
      <c r="AG34" s="202"/>
      <c r="AH34" s="202"/>
      <c r="AI34" s="202" t="s">
        <v>188</v>
      </c>
      <c r="AJ34" s="202" t="s">
        <v>188</v>
      </c>
      <c r="AK34" s="202" t="s">
        <v>188</v>
      </c>
      <c r="AL34" s="202" t="s">
        <v>188</v>
      </c>
      <c r="AM34" s="202" t="s">
        <v>188</v>
      </c>
      <c r="AN34" s="202" t="s">
        <v>188</v>
      </c>
      <c r="AO34" s="202" t="s">
        <v>188</v>
      </c>
      <c r="AP34" s="202" t="s">
        <v>188</v>
      </c>
      <c r="AQ34" s="202" t="s">
        <v>188</v>
      </c>
      <c r="AR34" s="202" t="s">
        <v>188</v>
      </c>
      <c r="AS34" s="202" t="s">
        <v>188</v>
      </c>
      <c r="AT34" s="202" t="s">
        <v>188</v>
      </c>
      <c r="AU34" s="202" t="s">
        <v>188</v>
      </c>
      <c r="AV34" s="202" t="s">
        <v>188</v>
      </c>
      <c r="AW34" s="202" t="s">
        <v>188</v>
      </c>
      <c r="AX34" s="202" t="s">
        <v>188</v>
      </c>
      <c r="AY34" s="202" t="s">
        <v>188</v>
      </c>
      <c r="AZ34" s="202" t="s">
        <v>188</v>
      </c>
      <c r="BA34" s="202" t="s">
        <v>188</v>
      </c>
      <c r="BB34" s="194"/>
      <c r="BC34" s="202" t="s">
        <v>188</v>
      </c>
    </row>
    <row r="35" spans="1:55" ht="5.25" customHeight="1">
      <c r="A35" s="197"/>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row>
    <row r="36" spans="1:55" ht="12.75">
      <c r="A36" s="197">
        <v>5.19</v>
      </c>
      <c r="B36" s="190" t="s">
        <v>126</v>
      </c>
      <c r="C36" s="190"/>
      <c r="D36" s="190"/>
      <c r="E36" s="190"/>
      <c r="F36" s="190"/>
      <c r="G36" s="190"/>
      <c r="H36" s="190"/>
      <c r="I36" s="190"/>
      <c r="J36" s="190"/>
      <c r="K36" s="190"/>
      <c r="L36" s="190"/>
      <c r="M36" s="190"/>
      <c r="N36" s="190"/>
      <c r="O36" s="190"/>
      <c r="P36" s="190"/>
      <c r="Q36" s="190"/>
      <c r="R36" s="190"/>
      <c r="S36" s="190"/>
      <c r="T36" s="190"/>
      <c r="U36" s="190"/>
      <c r="V36" s="190"/>
      <c r="W36" s="204"/>
      <c r="X36" s="204"/>
      <c r="Y36" s="204"/>
      <c r="Z36" s="204"/>
      <c r="AA36" s="204"/>
      <c r="AB36" s="204"/>
      <c r="AC36" s="204"/>
      <c r="AD36" s="204"/>
      <c r="AE36" s="204"/>
      <c r="AF36" s="204"/>
      <c r="AG36" s="204"/>
      <c r="AH36" s="204"/>
      <c r="AI36" s="204">
        <v>8484</v>
      </c>
      <c r="AJ36" s="204">
        <v>9531</v>
      </c>
      <c r="AK36" s="204">
        <v>9782</v>
      </c>
      <c r="AL36" s="204">
        <v>11541</v>
      </c>
      <c r="AM36" s="204">
        <v>9258</v>
      </c>
      <c r="AN36" s="204">
        <v>10296</v>
      </c>
      <c r="AO36" s="204">
        <v>10236</v>
      </c>
      <c r="AP36" s="204">
        <v>10628</v>
      </c>
      <c r="AQ36" s="204">
        <v>11573</v>
      </c>
      <c r="AR36" s="204">
        <v>9364</v>
      </c>
      <c r="AS36" s="204">
        <v>13325</v>
      </c>
      <c r="AT36" s="204">
        <v>13687</v>
      </c>
      <c r="AU36" s="204">
        <v>13737</v>
      </c>
      <c r="AV36" s="204">
        <v>15663</v>
      </c>
      <c r="AW36" s="204">
        <v>13737</v>
      </c>
      <c r="AX36" s="204">
        <v>15386</v>
      </c>
      <c r="AY36" s="204">
        <v>12663</v>
      </c>
      <c r="AZ36" s="204">
        <v>12647</v>
      </c>
      <c r="BA36" s="204">
        <v>14745</v>
      </c>
      <c r="BB36" s="194"/>
      <c r="BC36" s="204">
        <v>226283</v>
      </c>
    </row>
    <row r="37" spans="2:55" ht="12.75">
      <c r="B37" s="179" t="s">
        <v>111</v>
      </c>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row>
    <row r="38" spans="1:55" ht="12.75">
      <c r="A38" s="197">
        <v>5.2</v>
      </c>
      <c r="B38" s="190" t="s">
        <v>92</v>
      </c>
      <c r="C38" s="190"/>
      <c r="D38" s="190"/>
      <c r="E38" s="190"/>
      <c r="F38" s="190"/>
      <c r="G38" s="190"/>
      <c r="H38" s="190"/>
      <c r="I38" s="190"/>
      <c r="J38" s="190"/>
      <c r="K38" s="190"/>
      <c r="L38" s="190"/>
      <c r="M38" s="190"/>
      <c r="N38" s="190"/>
      <c r="O38" s="190"/>
      <c r="P38" s="190"/>
      <c r="Q38" s="190"/>
      <c r="R38" s="190"/>
      <c r="S38" s="190"/>
      <c r="T38" s="190"/>
      <c r="U38" s="190"/>
      <c r="V38" s="190"/>
      <c r="W38" s="204"/>
      <c r="X38" s="204"/>
      <c r="Y38" s="204"/>
      <c r="Z38" s="204"/>
      <c r="AA38" s="204"/>
      <c r="AB38" s="204"/>
      <c r="AC38" s="204"/>
      <c r="AD38" s="204"/>
      <c r="AE38" s="204"/>
      <c r="AF38" s="204"/>
      <c r="AG38" s="204"/>
      <c r="AH38" s="204"/>
      <c r="AI38" s="204">
        <v>3012</v>
      </c>
      <c r="AJ38" s="204">
        <v>3388</v>
      </c>
      <c r="AK38" s="204">
        <v>3242</v>
      </c>
      <c r="AL38" s="204">
        <v>6948</v>
      </c>
      <c r="AM38" s="204">
        <v>3953</v>
      </c>
      <c r="AN38" s="204">
        <v>3419</v>
      </c>
      <c r="AO38" s="204">
        <v>4141</v>
      </c>
      <c r="AP38" s="204">
        <v>3739</v>
      </c>
      <c r="AQ38" s="204">
        <v>5108</v>
      </c>
      <c r="AR38" s="204">
        <v>4345</v>
      </c>
      <c r="AS38" s="204">
        <v>4823</v>
      </c>
      <c r="AT38" s="204">
        <v>5302</v>
      </c>
      <c r="AU38" s="204">
        <v>5160</v>
      </c>
      <c r="AV38" s="204">
        <v>5026</v>
      </c>
      <c r="AW38" s="204">
        <v>5160</v>
      </c>
      <c r="AX38" s="204">
        <v>4553</v>
      </c>
      <c r="AY38" s="204">
        <v>4054</v>
      </c>
      <c r="AZ38" s="204">
        <v>3809</v>
      </c>
      <c r="BA38" s="204">
        <v>3723</v>
      </c>
      <c r="BB38" s="194"/>
      <c r="BC38" s="204">
        <v>82905</v>
      </c>
    </row>
    <row r="39" spans="23:55" ht="5.25" customHeight="1">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row>
    <row r="40" spans="1:55" ht="12.75">
      <c r="A40" s="197">
        <v>5.21</v>
      </c>
      <c r="B40" s="205" t="s">
        <v>127</v>
      </c>
      <c r="C40" s="205"/>
      <c r="D40" s="205"/>
      <c r="E40" s="205"/>
      <c r="F40" s="205"/>
      <c r="G40" s="206"/>
      <c r="H40" s="206"/>
      <c r="I40" s="206"/>
      <c r="J40" s="206"/>
      <c r="K40" s="206"/>
      <c r="L40" s="206"/>
      <c r="M40" s="206"/>
      <c r="N40" s="206"/>
      <c r="O40" s="206"/>
      <c r="P40" s="206"/>
      <c r="Q40" s="206"/>
      <c r="R40" s="206"/>
      <c r="S40" s="206"/>
      <c r="T40" s="206"/>
      <c r="U40" s="206"/>
      <c r="V40" s="206"/>
      <c r="W40" s="207"/>
      <c r="X40" s="207"/>
      <c r="Y40" s="207"/>
      <c r="Z40" s="207"/>
      <c r="AA40" s="207"/>
      <c r="AB40" s="207"/>
      <c r="AC40" s="207"/>
      <c r="AD40" s="207"/>
      <c r="AE40" s="207"/>
      <c r="AF40" s="207"/>
      <c r="AG40" s="207"/>
      <c r="AH40" s="207"/>
      <c r="AI40" s="207">
        <v>0.012187500000000002</v>
      </c>
      <c r="AJ40" s="207">
        <v>0.012314814814814815</v>
      </c>
      <c r="AK40" s="207">
        <v>0.009594907407407408</v>
      </c>
      <c r="AL40" s="207">
        <v>0.01306712962962963</v>
      </c>
      <c r="AM40" s="207">
        <v>0.010810185185185185</v>
      </c>
      <c r="AN40" s="207">
        <v>0.012592592592592593</v>
      </c>
      <c r="AO40" s="207">
        <v>0.010775462962962964</v>
      </c>
      <c r="AP40" s="207">
        <v>0.01064814814814815</v>
      </c>
      <c r="AQ40" s="207">
        <v>0.010300925925925927</v>
      </c>
      <c r="AR40" s="207">
        <v>0.009351851851851853</v>
      </c>
      <c r="AS40" s="207">
        <v>0.010949074074074075</v>
      </c>
      <c r="AT40" s="207">
        <v>0.01054398148148148</v>
      </c>
      <c r="AU40" s="207">
        <v>0.011377314814814814</v>
      </c>
      <c r="AV40" s="207">
        <v>0.011828703703703704</v>
      </c>
      <c r="AW40" s="207">
        <v>0.011377314814814814</v>
      </c>
      <c r="AX40" s="207">
        <v>0.012719907407407407</v>
      </c>
      <c r="AY40" s="207">
        <v>0.011307870370370371</v>
      </c>
      <c r="AZ40" s="207">
        <v>0.011712962962962965</v>
      </c>
      <c r="BA40" s="207">
        <v>0.013090277777777779</v>
      </c>
      <c r="BB40" s="194"/>
      <c r="BC40" s="271">
        <v>0.01138706192507762</v>
      </c>
    </row>
    <row r="41" spans="1:55" ht="6" customHeight="1">
      <c r="A41" s="197"/>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row>
    <row r="42" spans="1:55" ht="12.75">
      <c r="A42" s="197"/>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row>
    <row r="43" spans="1:55" ht="15.75">
      <c r="A43" s="185" t="s">
        <v>133</v>
      </c>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row>
    <row r="44" spans="1:55" ht="12.75">
      <c r="A44" s="208">
        <v>6.2</v>
      </c>
      <c r="B44" s="192" t="s">
        <v>16</v>
      </c>
      <c r="C44" s="192"/>
      <c r="D44" s="192"/>
      <c r="E44" s="192"/>
      <c r="F44" s="192"/>
      <c r="G44" s="192"/>
      <c r="H44" s="192"/>
      <c r="I44" s="192"/>
      <c r="J44" s="192"/>
      <c r="K44" s="192"/>
      <c r="L44" s="192"/>
      <c r="M44" s="192"/>
      <c r="N44" s="192"/>
      <c r="O44" s="192"/>
      <c r="P44" s="192"/>
      <c r="Q44" s="192"/>
      <c r="R44" s="192"/>
      <c r="S44" s="192"/>
      <c r="T44" s="192"/>
      <c r="U44" s="192"/>
      <c r="V44" s="192"/>
      <c r="W44" s="209"/>
      <c r="X44" s="209"/>
      <c r="Y44" s="209"/>
      <c r="Z44" s="209"/>
      <c r="AA44" s="209"/>
      <c r="AB44" s="209"/>
      <c r="AC44" s="209"/>
      <c r="AD44" s="209"/>
      <c r="AE44" s="209"/>
      <c r="AF44" s="209"/>
      <c r="AG44" s="209"/>
      <c r="AH44" s="209"/>
      <c r="AI44" s="209">
        <v>575793</v>
      </c>
      <c r="AJ44" s="209">
        <v>583472</v>
      </c>
      <c r="AK44" s="209">
        <v>560064</v>
      </c>
      <c r="AL44" s="209">
        <v>639189</v>
      </c>
      <c r="AM44" s="209">
        <v>620379</v>
      </c>
      <c r="AN44" s="209">
        <v>669166</v>
      </c>
      <c r="AO44" s="209">
        <v>651244</v>
      </c>
      <c r="AP44" s="209">
        <v>657647</v>
      </c>
      <c r="AQ44" s="209">
        <v>793426</v>
      </c>
      <c r="AR44" s="209">
        <v>692431</v>
      </c>
      <c r="AS44" s="209">
        <v>695570</v>
      </c>
      <c r="AT44" s="209">
        <v>1037115</v>
      </c>
      <c r="AU44" s="209">
        <v>1379612</v>
      </c>
      <c r="AV44" s="209">
        <v>1411088</v>
      </c>
      <c r="AW44" s="209">
        <v>1366478</v>
      </c>
      <c r="AX44" s="209">
        <v>1390163</v>
      </c>
      <c r="AY44" s="209">
        <v>1378089</v>
      </c>
      <c r="AZ44" s="209">
        <v>1378347</v>
      </c>
      <c r="BA44" s="209">
        <v>1440780</v>
      </c>
      <c r="BB44" s="194"/>
      <c r="BC44" s="209">
        <v>17920053</v>
      </c>
    </row>
    <row r="45" spans="1:55" ht="12.75">
      <c r="A45" s="208">
        <v>6.3</v>
      </c>
      <c r="B45" s="193" t="s">
        <v>17</v>
      </c>
      <c r="C45" s="193"/>
      <c r="D45" s="193"/>
      <c r="E45" s="193"/>
      <c r="F45" s="193"/>
      <c r="G45" s="193"/>
      <c r="H45" s="193"/>
      <c r="I45" s="193"/>
      <c r="J45" s="193"/>
      <c r="K45" s="193"/>
      <c r="L45" s="193"/>
      <c r="M45" s="193"/>
      <c r="N45" s="193"/>
      <c r="O45" s="193"/>
      <c r="P45" s="193"/>
      <c r="Q45" s="193"/>
      <c r="R45" s="193"/>
      <c r="S45" s="193"/>
      <c r="T45" s="193"/>
      <c r="U45" s="193"/>
      <c r="V45" s="193"/>
      <c r="W45" s="210"/>
      <c r="X45" s="210"/>
      <c r="Y45" s="210"/>
      <c r="Z45" s="210"/>
      <c r="AA45" s="210"/>
      <c r="AB45" s="210"/>
      <c r="AC45" s="210"/>
      <c r="AD45" s="210"/>
      <c r="AE45" s="210"/>
      <c r="AF45" s="210"/>
      <c r="AG45" s="210"/>
      <c r="AH45" s="210"/>
      <c r="AI45" s="210">
        <v>217214</v>
      </c>
      <c r="AJ45" s="210">
        <v>221596</v>
      </c>
      <c r="AK45" s="210">
        <v>183531</v>
      </c>
      <c r="AL45" s="210">
        <v>229469</v>
      </c>
      <c r="AM45" s="210">
        <v>208989</v>
      </c>
      <c r="AN45" s="210">
        <v>182074</v>
      </c>
      <c r="AO45" s="210">
        <v>213299</v>
      </c>
      <c r="AP45" s="210">
        <v>222326</v>
      </c>
      <c r="AQ45" s="210">
        <v>281026</v>
      </c>
      <c r="AR45" s="210">
        <v>298411</v>
      </c>
      <c r="AS45" s="210">
        <v>270068</v>
      </c>
      <c r="AT45" s="210">
        <v>408046</v>
      </c>
      <c r="AU45" s="210">
        <v>557202</v>
      </c>
      <c r="AV45" s="210">
        <v>534912</v>
      </c>
      <c r="AW45" s="210">
        <v>521680</v>
      </c>
      <c r="AX45" s="210">
        <v>529317</v>
      </c>
      <c r="AY45" s="210">
        <v>664216</v>
      </c>
      <c r="AZ45" s="210">
        <v>471356</v>
      </c>
      <c r="BA45" s="210">
        <v>552103</v>
      </c>
      <c r="BB45" s="194"/>
      <c r="BC45" s="210">
        <v>6766835</v>
      </c>
    </row>
    <row r="46" spans="1:55" ht="12.75">
      <c r="A46" s="208"/>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row>
    <row r="47" spans="1:55" ht="15.75">
      <c r="A47" s="185" t="s">
        <v>134</v>
      </c>
      <c r="W47" s="194"/>
      <c r="X47" s="194"/>
      <c r="Y47" s="194"/>
      <c r="Z47" s="194"/>
      <c r="AA47" s="194"/>
      <c r="AB47" s="194"/>
      <c r="AC47" s="194"/>
      <c r="AD47" s="194"/>
      <c r="AE47" s="194"/>
      <c r="AF47" s="194"/>
      <c r="AG47" s="194"/>
      <c r="AH47" s="194"/>
      <c r="AI47" s="194"/>
      <c r="AJ47" s="194"/>
      <c r="AK47" s="194"/>
      <c r="AL47" s="194"/>
      <c r="AM47" s="194"/>
      <c r="AN47" s="194"/>
      <c r="AO47" s="294" t="s">
        <v>260</v>
      </c>
      <c r="AP47" s="194"/>
      <c r="AQ47" s="194"/>
      <c r="AR47" s="194"/>
      <c r="AS47" s="194"/>
      <c r="AT47" s="194"/>
      <c r="AU47" s="294" t="s">
        <v>263</v>
      </c>
      <c r="AV47" s="294"/>
      <c r="AW47" s="294"/>
      <c r="AX47" s="294"/>
      <c r="AY47" s="294"/>
      <c r="AZ47" s="294"/>
      <c r="BA47" s="294" t="s">
        <v>265</v>
      </c>
      <c r="BB47" s="194"/>
      <c r="BC47" s="194"/>
    </row>
    <row r="48" spans="1:55" ht="12.75">
      <c r="A48" s="208">
        <v>7.2</v>
      </c>
      <c r="B48" s="190" t="s">
        <v>135</v>
      </c>
      <c r="Q48" s="190"/>
      <c r="R48" s="211"/>
      <c r="W48" s="194"/>
      <c r="X48" s="194"/>
      <c r="Y48" s="194"/>
      <c r="Z48" s="194"/>
      <c r="AA48" s="194"/>
      <c r="AB48" s="194"/>
      <c r="AC48" s="194"/>
      <c r="AD48" s="194"/>
      <c r="AE48" s="194"/>
      <c r="AF48" s="194"/>
      <c r="AG48" s="194"/>
      <c r="AH48" s="194"/>
      <c r="AI48" s="194"/>
      <c r="AJ48" s="194"/>
      <c r="AK48" s="194"/>
      <c r="AL48" s="194"/>
      <c r="AM48" s="194"/>
      <c r="AN48" s="194"/>
      <c r="AO48" s="204">
        <v>501</v>
      </c>
      <c r="AU48" s="204">
        <v>290</v>
      </c>
      <c r="BA48" s="190">
        <v>465</v>
      </c>
      <c r="BC48" s="204">
        <v>1256</v>
      </c>
    </row>
    <row r="49" spans="1:55" ht="12.75">
      <c r="A49" s="208"/>
      <c r="B49" s="179" t="s">
        <v>111</v>
      </c>
      <c r="W49" s="194"/>
      <c r="X49" s="194"/>
      <c r="Y49" s="194"/>
      <c r="Z49" s="194"/>
      <c r="AA49" s="194"/>
      <c r="AB49" s="194"/>
      <c r="AC49" s="194"/>
      <c r="AD49" s="194"/>
      <c r="AE49" s="194"/>
      <c r="AF49" s="194"/>
      <c r="AG49" s="194"/>
      <c r="AH49" s="194"/>
      <c r="AI49" s="194"/>
      <c r="AJ49" s="194"/>
      <c r="AK49" s="194"/>
      <c r="AL49" s="194"/>
      <c r="AM49" s="194"/>
      <c r="AN49" s="194"/>
      <c r="AO49" s="194"/>
      <c r="AU49" s="194"/>
      <c r="BC49" s="194"/>
    </row>
    <row r="50" spans="1:55" ht="12.75">
      <c r="A50" s="208">
        <v>7.3</v>
      </c>
      <c r="B50" s="192" t="s">
        <v>136</v>
      </c>
      <c r="Q50" s="192"/>
      <c r="R50" s="211"/>
      <c r="W50" s="194"/>
      <c r="X50" s="194"/>
      <c r="Y50" s="194"/>
      <c r="Z50" s="194"/>
      <c r="AA50" s="194"/>
      <c r="AB50" s="194"/>
      <c r="AC50" s="194"/>
      <c r="AD50" s="194"/>
      <c r="AE50" s="194"/>
      <c r="AF50" s="194"/>
      <c r="AG50" s="194"/>
      <c r="AH50" s="194"/>
      <c r="AI50" s="194"/>
      <c r="AJ50" s="194"/>
      <c r="AK50" s="194"/>
      <c r="AL50" s="194"/>
      <c r="AM50" s="194"/>
      <c r="AN50" s="194"/>
      <c r="AO50" s="209">
        <v>253</v>
      </c>
      <c r="AU50" s="209">
        <v>193</v>
      </c>
      <c r="BA50" s="192">
        <v>294</v>
      </c>
      <c r="BC50" s="209">
        <v>740</v>
      </c>
    </row>
    <row r="51" spans="1:55" ht="12.75">
      <c r="A51" s="208">
        <v>7.4</v>
      </c>
      <c r="B51" s="198" t="s">
        <v>137</v>
      </c>
      <c r="Q51" s="198"/>
      <c r="R51" s="211"/>
      <c r="W51" s="194"/>
      <c r="X51" s="194"/>
      <c r="Y51" s="194"/>
      <c r="Z51" s="194"/>
      <c r="AA51" s="194"/>
      <c r="AB51" s="194"/>
      <c r="AC51" s="194"/>
      <c r="AD51" s="194"/>
      <c r="AE51" s="194"/>
      <c r="AF51" s="194"/>
      <c r="AG51" s="194"/>
      <c r="AH51" s="194"/>
      <c r="AI51" s="194"/>
      <c r="AJ51" s="194"/>
      <c r="AK51" s="194"/>
      <c r="AL51" s="194"/>
      <c r="AM51" s="194"/>
      <c r="AN51" s="194"/>
      <c r="AO51" s="270">
        <v>136</v>
      </c>
      <c r="AU51" s="270">
        <v>67</v>
      </c>
      <c r="BA51" s="198">
        <v>122</v>
      </c>
      <c r="BC51" s="270">
        <v>325</v>
      </c>
    </row>
    <row r="52" spans="1:55" ht="12.75">
      <c r="A52" s="208">
        <v>7.5</v>
      </c>
      <c r="B52" s="198" t="s">
        <v>138</v>
      </c>
      <c r="Q52" s="198"/>
      <c r="R52" s="211"/>
      <c r="W52" s="194"/>
      <c r="X52" s="194"/>
      <c r="Y52" s="194"/>
      <c r="Z52" s="194"/>
      <c r="AA52" s="194"/>
      <c r="AB52" s="194"/>
      <c r="AC52" s="194"/>
      <c r="AD52" s="194"/>
      <c r="AE52" s="194"/>
      <c r="AF52" s="194"/>
      <c r="AG52" s="194"/>
      <c r="AH52" s="194"/>
      <c r="AI52" s="194"/>
      <c r="AJ52" s="194"/>
      <c r="AK52" s="194"/>
      <c r="AL52" s="194"/>
      <c r="AM52" s="194"/>
      <c r="AN52" s="194"/>
      <c r="AO52" s="270">
        <v>39</v>
      </c>
      <c r="AU52" s="270">
        <v>8</v>
      </c>
      <c r="BA52" s="198"/>
      <c r="BC52" s="270">
        <v>47</v>
      </c>
    </row>
    <row r="53" spans="1:55" ht="12.75">
      <c r="A53" s="208">
        <v>7.6</v>
      </c>
      <c r="B53" s="198" t="s">
        <v>139</v>
      </c>
      <c r="Q53" s="198"/>
      <c r="R53" s="211"/>
      <c r="W53" s="194"/>
      <c r="X53" s="194"/>
      <c r="Y53" s="194"/>
      <c r="Z53" s="194"/>
      <c r="AA53" s="194"/>
      <c r="AB53" s="194"/>
      <c r="AC53" s="194"/>
      <c r="AD53" s="194"/>
      <c r="AE53" s="194"/>
      <c r="AF53" s="194"/>
      <c r="AG53" s="194"/>
      <c r="AH53" s="194"/>
      <c r="AI53" s="194"/>
      <c r="AJ53" s="194"/>
      <c r="AK53" s="194"/>
      <c r="AL53" s="194"/>
      <c r="AM53" s="194"/>
      <c r="AN53" s="194"/>
      <c r="AO53" s="270">
        <v>60</v>
      </c>
      <c r="AU53" s="270">
        <v>14</v>
      </c>
      <c r="BA53" s="198">
        <v>43</v>
      </c>
      <c r="BC53" s="270">
        <v>117</v>
      </c>
    </row>
    <row r="54" spans="1:55" ht="12.75">
      <c r="A54" s="208">
        <v>7.7</v>
      </c>
      <c r="B54" s="193" t="s">
        <v>90</v>
      </c>
      <c r="Q54" s="193"/>
      <c r="R54" s="211"/>
      <c r="W54" s="194"/>
      <c r="X54" s="194"/>
      <c r="Y54" s="194"/>
      <c r="Z54" s="194"/>
      <c r="AA54" s="194"/>
      <c r="AB54" s="194"/>
      <c r="AC54" s="194"/>
      <c r="AD54" s="194"/>
      <c r="AE54" s="194"/>
      <c r="AF54" s="194"/>
      <c r="AG54" s="194"/>
      <c r="AH54" s="194"/>
      <c r="AI54" s="194"/>
      <c r="AJ54" s="194"/>
      <c r="AK54" s="194"/>
      <c r="AL54" s="194"/>
      <c r="AM54" s="194"/>
      <c r="AN54" s="194"/>
      <c r="AO54" s="210">
        <v>4</v>
      </c>
      <c r="AU54" s="210">
        <v>8</v>
      </c>
      <c r="BA54" s="193">
        <v>6</v>
      </c>
      <c r="BC54" s="210">
        <v>18</v>
      </c>
    </row>
    <row r="55" spans="1:55" ht="12.75">
      <c r="A55" s="208"/>
      <c r="W55" s="194"/>
      <c r="X55" s="194"/>
      <c r="Y55" s="194"/>
      <c r="Z55" s="194"/>
      <c r="AA55" s="194"/>
      <c r="AB55" s="194"/>
      <c r="AC55" s="194"/>
      <c r="AD55" s="194"/>
      <c r="AE55" s="194"/>
      <c r="AF55" s="194"/>
      <c r="AG55" s="194"/>
      <c r="AH55" s="194"/>
      <c r="AI55" s="194"/>
      <c r="AJ55" s="194"/>
      <c r="AK55" s="194"/>
      <c r="AL55" s="194"/>
      <c r="AM55" s="194"/>
      <c r="AN55" s="194"/>
      <c r="AO55" s="194"/>
      <c r="AU55" s="194"/>
      <c r="BC55" s="194"/>
    </row>
    <row r="56" spans="1:55" ht="12.75">
      <c r="A56" s="208">
        <v>7.8</v>
      </c>
      <c r="B56" s="192" t="s">
        <v>140</v>
      </c>
      <c r="Q56" s="192"/>
      <c r="R56" s="211"/>
      <c r="W56" s="194"/>
      <c r="X56" s="194"/>
      <c r="Y56" s="194"/>
      <c r="Z56" s="194"/>
      <c r="AA56" s="194"/>
      <c r="AB56" s="194"/>
      <c r="AC56" s="194"/>
      <c r="AD56" s="194"/>
      <c r="AE56" s="194"/>
      <c r="AF56" s="194"/>
      <c r="AG56" s="194"/>
      <c r="AH56" s="194"/>
      <c r="AI56" s="194"/>
      <c r="AJ56" s="194"/>
      <c r="AK56" s="194"/>
      <c r="AL56" s="194"/>
      <c r="AM56" s="194"/>
      <c r="AN56" s="194"/>
      <c r="AO56" s="209">
        <v>435</v>
      </c>
      <c r="AU56" s="209">
        <v>169</v>
      </c>
      <c r="BA56" s="192">
        <v>424</v>
      </c>
      <c r="BC56" s="209">
        <v>1028</v>
      </c>
    </row>
    <row r="57" spans="1:55" ht="12.75">
      <c r="A57" s="208">
        <v>7.9</v>
      </c>
      <c r="B57" s="198" t="s">
        <v>141</v>
      </c>
      <c r="Q57" s="198"/>
      <c r="R57" s="211"/>
      <c r="W57" s="194"/>
      <c r="X57" s="194"/>
      <c r="Y57" s="194"/>
      <c r="Z57" s="194"/>
      <c r="AA57" s="194"/>
      <c r="AB57" s="194"/>
      <c r="AC57" s="194"/>
      <c r="AD57" s="194"/>
      <c r="AE57" s="194"/>
      <c r="AF57" s="194"/>
      <c r="AG57" s="194"/>
      <c r="AH57" s="194"/>
      <c r="AI57" s="194"/>
      <c r="AJ57" s="194"/>
      <c r="AK57" s="194"/>
      <c r="AL57" s="194"/>
      <c r="AM57" s="194"/>
      <c r="AN57" s="194"/>
      <c r="AO57" s="270"/>
      <c r="AU57" s="270"/>
      <c r="BA57" s="198"/>
      <c r="BC57" s="270">
        <v>0</v>
      </c>
    </row>
    <row r="58" spans="1:55" ht="12.75">
      <c r="A58" s="197">
        <v>7.1</v>
      </c>
      <c r="B58" s="198" t="s">
        <v>142</v>
      </c>
      <c r="Q58" s="198"/>
      <c r="R58" s="211"/>
      <c r="W58" s="194"/>
      <c r="X58" s="194"/>
      <c r="Y58" s="194"/>
      <c r="Z58" s="194"/>
      <c r="AA58" s="194"/>
      <c r="AB58" s="194"/>
      <c r="AC58" s="194"/>
      <c r="AD58" s="194"/>
      <c r="AE58" s="194"/>
      <c r="AF58" s="194"/>
      <c r="AG58" s="194"/>
      <c r="AH58" s="194"/>
      <c r="AI58" s="194"/>
      <c r="AJ58" s="194"/>
      <c r="AK58" s="194"/>
      <c r="AL58" s="194"/>
      <c r="AM58" s="194"/>
      <c r="AN58" s="194"/>
      <c r="AO58" s="270">
        <v>50</v>
      </c>
      <c r="AU58" s="270">
        <v>9</v>
      </c>
      <c r="BA58" s="198">
        <v>24</v>
      </c>
      <c r="BC58" s="270">
        <v>83</v>
      </c>
    </row>
    <row r="59" spans="1:55" ht="12.75">
      <c r="A59" s="197">
        <v>7.11</v>
      </c>
      <c r="B59" s="193" t="s">
        <v>148</v>
      </c>
      <c r="Q59" s="193"/>
      <c r="R59" s="211"/>
      <c r="W59" s="194"/>
      <c r="X59" s="194"/>
      <c r="Y59" s="194"/>
      <c r="Z59" s="194"/>
      <c r="AA59" s="194"/>
      <c r="AB59" s="194"/>
      <c r="AC59" s="194"/>
      <c r="AD59" s="194"/>
      <c r="AE59" s="194"/>
      <c r="AF59" s="194"/>
      <c r="AG59" s="194"/>
      <c r="AH59" s="194"/>
      <c r="AI59" s="194"/>
      <c r="AJ59" s="194"/>
      <c r="AK59" s="194"/>
      <c r="AL59" s="194"/>
      <c r="AM59" s="194"/>
      <c r="AN59" s="194"/>
      <c r="AO59" s="210"/>
      <c r="AU59" s="210"/>
      <c r="BA59" s="193"/>
      <c r="BC59" s="210">
        <v>0</v>
      </c>
    </row>
    <row r="60" spans="1:55" ht="12.75">
      <c r="A60" s="208"/>
      <c r="W60" s="194"/>
      <c r="X60" s="194"/>
      <c r="Y60" s="194"/>
      <c r="Z60" s="194"/>
      <c r="AA60" s="194"/>
      <c r="AB60" s="194"/>
      <c r="AC60" s="194"/>
      <c r="AD60" s="194"/>
      <c r="AE60" s="194"/>
      <c r="AF60" s="194"/>
      <c r="AG60" s="194"/>
      <c r="AH60" s="194"/>
      <c r="AI60" s="194"/>
      <c r="AJ60" s="194"/>
      <c r="AK60" s="194"/>
      <c r="AL60" s="194"/>
      <c r="AM60" s="194"/>
      <c r="AN60" s="194"/>
      <c r="AO60" s="194"/>
      <c r="AU60" s="194"/>
      <c r="BC60" s="194"/>
    </row>
    <row r="61" spans="1:55" ht="12.75">
      <c r="A61" s="197">
        <v>7.12</v>
      </c>
      <c r="B61" s="192" t="s">
        <v>143</v>
      </c>
      <c r="Q61" s="192"/>
      <c r="R61" s="211"/>
      <c r="W61" s="194"/>
      <c r="X61" s="194"/>
      <c r="Y61" s="194"/>
      <c r="Z61" s="194"/>
      <c r="AA61" s="194"/>
      <c r="AB61" s="194"/>
      <c r="AC61" s="194"/>
      <c r="AD61" s="194"/>
      <c r="AE61" s="194"/>
      <c r="AF61" s="194"/>
      <c r="AG61" s="194"/>
      <c r="AH61" s="194"/>
      <c r="AI61" s="194"/>
      <c r="AJ61" s="194"/>
      <c r="AK61" s="194"/>
      <c r="AL61" s="194"/>
      <c r="AM61" s="194"/>
      <c r="AN61" s="194"/>
      <c r="AO61" s="209"/>
      <c r="AU61" s="209"/>
      <c r="BA61" s="192"/>
      <c r="BC61" s="209"/>
    </row>
    <row r="62" spans="1:55" ht="12.75">
      <c r="A62" s="197">
        <v>7.13</v>
      </c>
      <c r="B62" s="198" t="s">
        <v>144</v>
      </c>
      <c r="Q62" s="198"/>
      <c r="R62" s="211"/>
      <c r="W62" s="194"/>
      <c r="X62" s="194"/>
      <c r="Y62" s="194"/>
      <c r="Z62" s="194"/>
      <c r="AA62" s="194"/>
      <c r="AB62" s="194"/>
      <c r="AC62" s="194"/>
      <c r="AD62" s="194"/>
      <c r="AE62" s="194"/>
      <c r="AF62" s="194"/>
      <c r="AG62" s="194"/>
      <c r="AH62" s="194"/>
      <c r="AI62" s="194"/>
      <c r="AJ62" s="194"/>
      <c r="AK62" s="194"/>
      <c r="AL62" s="194"/>
      <c r="AM62" s="194"/>
      <c r="AN62" s="194"/>
      <c r="AO62" s="270"/>
      <c r="AU62" s="270"/>
      <c r="BA62" s="198"/>
      <c r="BC62" s="270"/>
    </row>
    <row r="63" spans="1:55" ht="12.75">
      <c r="A63" s="197">
        <v>7.14</v>
      </c>
      <c r="B63" s="198" t="s">
        <v>145</v>
      </c>
      <c r="Q63" s="198"/>
      <c r="R63" s="211"/>
      <c r="W63" s="194"/>
      <c r="X63" s="194"/>
      <c r="Y63" s="194"/>
      <c r="Z63" s="194"/>
      <c r="AA63" s="194"/>
      <c r="AB63" s="194"/>
      <c r="AC63" s="194"/>
      <c r="AD63" s="194"/>
      <c r="AE63" s="194"/>
      <c r="AF63" s="194"/>
      <c r="AG63" s="194"/>
      <c r="AH63" s="194"/>
      <c r="AI63" s="194"/>
      <c r="AJ63" s="194"/>
      <c r="AK63" s="194"/>
      <c r="AL63" s="194"/>
      <c r="AM63" s="194"/>
      <c r="AN63" s="194"/>
      <c r="AO63" s="270"/>
      <c r="AU63" s="270"/>
      <c r="BA63" s="198"/>
      <c r="BC63" s="270"/>
    </row>
    <row r="64" spans="1:55" ht="12.75">
      <c r="A64" s="197">
        <v>7.15</v>
      </c>
      <c r="B64" s="198" t="s">
        <v>146</v>
      </c>
      <c r="Q64" s="198"/>
      <c r="R64" s="211"/>
      <c r="W64" s="194"/>
      <c r="X64" s="194"/>
      <c r="Y64" s="194"/>
      <c r="Z64" s="194"/>
      <c r="AA64" s="194"/>
      <c r="AB64" s="194"/>
      <c r="AC64" s="194"/>
      <c r="AD64" s="194"/>
      <c r="AE64" s="194"/>
      <c r="AF64" s="194"/>
      <c r="AG64" s="194"/>
      <c r="AH64" s="194"/>
      <c r="AI64" s="194"/>
      <c r="AJ64" s="194"/>
      <c r="AK64" s="194"/>
      <c r="AL64" s="194"/>
      <c r="AM64" s="194"/>
      <c r="AN64" s="194"/>
      <c r="AO64" s="270"/>
      <c r="AU64" s="270"/>
      <c r="BA64" s="198"/>
      <c r="BC64" s="270"/>
    </row>
    <row r="65" spans="1:55" ht="12.75">
      <c r="A65" s="197">
        <v>7.16</v>
      </c>
      <c r="B65" s="193" t="s">
        <v>147</v>
      </c>
      <c r="Q65" s="193"/>
      <c r="R65" s="211"/>
      <c r="W65" s="194"/>
      <c r="X65" s="194"/>
      <c r="Y65" s="194"/>
      <c r="Z65" s="194"/>
      <c r="AA65" s="194"/>
      <c r="AB65" s="194"/>
      <c r="AC65" s="194"/>
      <c r="AD65" s="194"/>
      <c r="AE65" s="194"/>
      <c r="AF65" s="194"/>
      <c r="AG65" s="194"/>
      <c r="AH65" s="194"/>
      <c r="AI65" s="194"/>
      <c r="AJ65" s="194"/>
      <c r="AK65" s="194"/>
      <c r="AL65" s="194"/>
      <c r="AM65" s="194"/>
      <c r="AN65" s="194"/>
      <c r="AO65" s="210"/>
      <c r="AU65" s="210"/>
      <c r="BA65" s="193"/>
      <c r="BC65" s="210"/>
    </row>
    <row r="66" spans="1:55" ht="12.75">
      <c r="A66" s="208"/>
      <c r="W66" s="194"/>
      <c r="X66" s="194"/>
      <c r="Y66" s="194"/>
      <c r="Z66" s="194"/>
      <c r="AA66" s="194"/>
      <c r="AB66" s="194"/>
      <c r="AC66" s="194"/>
      <c r="AD66" s="194"/>
      <c r="AE66" s="194"/>
      <c r="AF66" s="194"/>
      <c r="AG66" s="194"/>
      <c r="AH66" s="194"/>
      <c r="AI66" s="194"/>
      <c r="AJ66" s="194"/>
      <c r="AK66" s="194"/>
      <c r="AL66" s="194"/>
      <c r="AM66" s="194"/>
      <c r="AN66" s="194"/>
      <c r="AO66" s="194"/>
      <c r="AU66" s="194"/>
      <c r="BC66" s="194"/>
    </row>
    <row r="67" spans="1:55" ht="12.75">
      <c r="A67" s="197">
        <v>7.17</v>
      </c>
      <c r="B67" s="190" t="s">
        <v>149</v>
      </c>
      <c r="Q67" s="190"/>
      <c r="R67" s="211"/>
      <c r="W67" s="194"/>
      <c r="X67" s="194"/>
      <c r="Y67" s="194"/>
      <c r="Z67" s="194"/>
      <c r="AA67" s="194"/>
      <c r="AB67" s="194"/>
      <c r="AC67" s="194"/>
      <c r="AD67" s="194"/>
      <c r="AE67" s="194"/>
      <c r="AF67" s="194"/>
      <c r="AG67" s="194"/>
      <c r="AH67" s="194"/>
      <c r="AI67" s="194"/>
      <c r="AJ67" s="194"/>
      <c r="AK67" s="194"/>
      <c r="AL67" s="194"/>
      <c r="AM67" s="194"/>
      <c r="AN67" s="194"/>
      <c r="AO67" s="204"/>
      <c r="AU67" s="204"/>
      <c r="BA67" s="190"/>
      <c r="BC67" s="204"/>
    </row>
    <row r="68" spans="1:55" ht="12.75">
      <c r="A68" s="197"/>
      <c r="B68" s="179" t="s">
        <v>111</v>
      </c>
      <c r="W68" s="194"/>
      <c r="X68" s="194"/>
      <c r="Y68" s="194"/>
      <c r="Z68" s="194"/>
      <c r="AA68" s="194"/>
      <c r="AB68" s="194"/>
      <c r="AC68" s="194"/>
      <c r="AD68" s="194"/>
      <c r="AE68" s="194"/>
      <c r="AF68" s="194"/>
      <c r="AG68" s="194"/>
      <c r="AH68" s="194"/>
      <c r="AI68" s="194"/>
      <c r="AJ68" s="194"/>
      <c r="AK68" s="194"/>
      <c r="AL68" s="194"/>
      <c r="AM68" s="194"/>
      <c r="AN68" s="194"/>
      <c r="AO68" s="194"/>
      <c r="AU68" s="194"/>
      <c r="BC68" s="194"/>
    </row>
    <row r="69" spans="1:55" ht="12.75">
      <c r="A69" s="197">
        <v>7.18</v>
      </c>
      <c r="B69" s="192" t="s">
        <v>150</v>
      </c>
      <c r="Q69" s="192"/>
      <c r="R69" s="211"/>
      <c r="W69" s="194"/>
      <c r="X69" s="194"/>
      <c r="Y69" s="194"/>
      <c r="Z69" s="194"/>
      <c r="AA69" s="194"/>
      <c r="AB69" s="194"/>
      <c r="AC69" s="194"/>
      <c r="AD69" s="194"/>
      <c r="AE69" s="194"/>
      <c r="AF69" s="194"/>
      <c r="AG69" s="194"/>
      <c r="AH69" s="194"/>
      <c r="AI69" s="194"/>
      <c r="AJ69" s="194"/>
      <c r="AK69" s="194"/>
      <c r="AL69" s="194"/>
      <c r="AM69" s="194"/>
      <c r="AN69" s="194"/>
      <c r="AO69" s="209"/>
      <c r="AU69" s="209"/>
      <c r="BA69" s="192"/>
      <c r="BC69" s="209"/>
    </row>
    <row r="70" spans="1:55" ht="12.75">
      <c r="A70" s="197">
        <v>7.1899999999999995</v>
      </c>
      <c r="B70" s="198" t="s">
        <v>151</v>
      </c>
      <c r="Q70" s="198"/>
      <c r="R70" s="211"/>
      <c r="W70" s="194"/>
      <c r="X70" s="194"/>
      <c r="Y70" s="194"/>
      <c r="Z70" s="194"/>
      <c r="AA70" s="194"/>
      <c r="AB70" s="194"/>
      <c r="AC70" s="194"/>
      <c r="AD70" s="194"/>
      <c r="AE70" s="194"/>
      <c r="AF70" s="194"/>
      <c r="AG70" s="194"/>
      <c r="AH70" s="194"/>
      <c r="AI70" s="194"/>
      <c r="AJ70" s="194"/>
      <c r="AK70" s="194"/>
      <c r="AL70" s="194"/>
      <c r="AM70" s="194"/>
      <c r="AN70" s="194"/>
      <c r="AO70" s="270"/>
      <c r="AU70" s="270"/>
      <c r="BA70" s="198"/>
      <c r="BC70" s="270"/>
    </row>
    <row r="71" spans="1:55" ht="12.75">
      <c r="A71" s="197">
        <v>7.199999999999999</v>
      </c>
      <c r="B71" s="198" t="s">
        <v>152</v>
      </c>
      <c r="Q71" s="198"/>
      <c r="R71" s="211"/>
      <c r="W71" s="194"/>
      <c r="X71" s="194"/>
      <c r="Y71" s="194"/>
      <c r="Z71" s="194"/>
      <c r="AA71" s="194"/>
      <c r="AB71" s="194"/>
      <c r="AC71" s="194"/>
      <c r="AD71" s="194"/>
      <c r="AE71" s="194"/>
      <c r="AF71" s="194"/>
      <c r="AG71" s="194"/>
      <c r="AH71" s="194"/>
      <c r="AI71" s="194"/>
      <c r="AJ71" s="194"/>
      <c r="AK71" s="194"/>
      <c r="AL71" s="194"/>
      <c r="AM71" s="194"/>
      <c r="AN71" s="194"/>
      <c r="AO71" s="270"/>
      <c r="AU71" s="270"/>
      <c r="BA71" s="198"/>
      <c r="BC71" s="270"/>
    </row>
    <row r="72" spans="1:55" ht="12.75">
      <c r="A72" s="197">
        <v>7.209999999999999</v>
      </c>
      <c r="B72" s="193" t="s">
        <v>153</v>
      </c>
      <c r="Q72" s="193"/>
      <c r="R72" s="211"/>
      <c r="W72" s="194"/>
      <c r="X72" s="194"/>
      <c r="Y72" s="194"/>
      <c r="Z72" s="194"/>
      <c r="AA72" s="194"/>
      <c r="AB72" s="194"/>
      <c r="AC72" s="194"/>
      <c r="AD72" s="194"/>
      <c r="AE72" s="194"/>
      <c r="AF72" s="194"/>
      <c r="AG72" s="194"/>
      <c r="AH72" s="194"/>
      <c r="AI72" s="194"/>
      <c r="AJ72" s="194"/>
      <c r="AK72" s="194"/>
      <c r="AL72" s="194"/>
      <c r="AM72" s="194"/>
      <c r="AN72" s="194"/>
      <c r="AO72" s="210"/>
      <c r="AU72" s="210"/>
      <c r="BA72" s="193"/>
      <c r="BC72" s="210"/>
    </row>
    <row r="73" spans="1:55" ht="12.75">
      <c r="A73" s="208"/>
      <c r="W73" s="194"/>
      <c r="X73" s="194"/>
      <c r="Y73" s="194"/>
      <c r="Z73" s="194"/>
      <c r="AA73" s="194"/>
      <c r="AB73" s="194"/>
      <c r="AC73" s="194"/>
      <c r="AD73" s="194"/>
      <c r="AE73" s="194"/>
      <c r="AF73" s="194"/>
      <c r="AG73" s="194"/>
      <c r="AH73" s="194"/>
      <c r="AI73" s="194"/>
      <c r="AJ73" s="194"/>
      <c r="AK73" s="194"/>
      <c r="AL73" s="194"/>
      <c r="AM73" s="194"/>
      <c r="AN73" s="194"/>
      <c r="AO73" s="194"/>
      <c r="AU73" s="194"/>
      <c r="BC73" s="194"/>
    </row>
    <row r="74" spans="1:55" ht="12.75">
      <c r="A74" s="197">
        <v>7.219999999999999</v>
      </c>
      <c r="B74" s="190" t="s">
        <v>154</v>
      </c>
      <c r="Q74" s="190"/>
      <c r="R74" s="211"/>
      <c r="W74" s="194"/>
      <c r="X74" s="194"/>
      <c r="Y74" s="194"/>
      <c r="Z74" s="194"/>
      <c r="AA74" s="194"/>
      <c r="AB74" s="194"/>
      <c r="AC74" s="194"/>
      <c r="AD74" s="194"/>
      <c r="AE74" s="194"/>
      <c r="AF74" s="194"/>
      <c r="AG74" s="194"/>
      <c r="AH74" s="194"/>
      <c r="AI74" s="194"/>
      <c r="AJ74" s="194"/>
      <c r="AK74" s="194"/>
      <c r="AL74" s="194"/>
      <c r="AM74" s="194"/>
      <c r="AN74" s="194"/>
      <c r="AO74" s="204"/>
      <c r="AU74" s="204"/>
      <c r="BA74" s="190"/>
      <c r="BC74" s="204"/>
    </row>
    <row r="75" spans="1:55" ht="12.75">
      <c r="A75" s="197"/>
      <c r="B75" s="179" t="s">
        <v>111</v>
      </c>
      <c r="W75" s="194"/>
      <c r="X75" s="194"/>
      <c r="Y75" s="194"/>
      <c r="Z75" s="194"/>
      <c r="AA75" s="194"/>
      <c r="AB75" s="194"/>
      <c r="AC75" s="194"/>
      <c r="AD75" s="194"/>
      <c r="AE75" s="194"/>
      <c r="AF75" s="194"/>
      <c r="AG75" s="194"/>
      <c r="AH75" s="194"/>
      <c r="AI75" s="194"/>
      <c r="AJ75" s="194"/>
      <c r="AK75" s="194"/>
      <c r="AL75" s="194"/>
      <c r="AM75" s="194"/>
      <c r="AN75" s="194"/>
      <c r="AO75" s="194"/>
      <c r="AU75" s="194"/>
      <c r="BC75" s="194"/>
    </row>
    <row r="76" spans="1:55" ht="12.75">
      <c r="A76" s="197">
        <v>7.229999999999999</v>
      </c>
      <c r="B76" s="192" t="s">
        <v>150</v>
      </c>
      <c r="Q76" s="192"/>
      <c r="R76" s="211"/>
      <c r="W76" s="194"/>
      <c r="X76" s="194"/>
      <c r="Y76" s="194"/>
      <c r="Z76" s="194"/>
      <c r="AA76" s="194"/>
      <c r="AB76" s="194"/>
      <c r="AC76" s="194"/>
      <c r="AD76" s="194"/>
      <c r="AE76" s="194"/>
      <c r="AF76" s="194"/>
      <c r="AG76" s="194"/>
      <c r="AH76" s="194"/>
      <c r="AI76" s="194"/>
      <c r="AJ76" s="194"/>
      <c r="AK76" s="194"/>
      <c r="AL76" s="194"/>
      <c r="AM76" s="194"/>
      <c r="AN76" s="194"/>
      <c r="AO76" s="209"/>
      <c r="AU76" s="209"/>
      <c r="BA76" s="192"/>
      <c r="BC76" s="209"/>
    </row>
    <row r="77" spans="1:55" ht="12.75">
      <c r="A77" s="197">
        <v>7.239999999999998</v>
      </c>
      <c r="B77" s="198" t="s">
        <v>151</v>
      </c>
      <c r="Q77" s="198"/>
      <c r="R77" s="211"/>
      <c r="W77" s="194"/>
      <c r="X77" s="194"/>
      <c r="Y77" s="194"/>
      <c r="Z77" s="194"/>
      <c r="AA77" s="194"/>
      <c r="AB77" s="194"/>
      <c r="AC77" s="194"/>
      <c r="AD77" s="194"/>
      <c r="AE77" s="194"/>
      <c r="AF77" s="194"/>
      <c r="AG77" s="194"/>
      <c r="AH77" s="194"/>
      <c r="AI77" s="194"/>
      <c r="AJ77" s="194"/>
      <c r="AK77" s="194"/>
      <c r="AL77" s="194"/>
      <c r="AM77" s="194"/>
      <c r="AN77" s="194"/>
      <c r="AO77" s="270"/>
      <c r="AU77" s="270"/>
      <c r="BA77" s="198"/>
      <c r="BC77" s="270"/>
    </row>
    <row r="78" spans="1:55" ht="12.75">
      <c r="A78" s="197">
        <v>7.249999999999998</v>
      </c>
      <c r="B78" s="198" t="s">
        <v>152</v>
      </c>
      <c r="Q78" s="198"/>
      <c r="R78" s="211"/>
      <c r="W78" s="194"/>
      <c r="X78" s="194"/>
      <c r="Y78" s="194"/>
      <c r="Z78" s="194"/>
      <c r="AA78" s="194"/>
      <c r="AB78" s="194"/>
      <c r="AC78" s="194"/>
      <c r="AD78" s="194"/>
      <c r="AE78" s="194"/>
      <c r="AF78" s="194"/>
      <c r="AG78" s="194"/>
      <c r="AH78" s="194"/>
      <c r="AI78" s="194"/>
      <c r="AJ78" s="194"/>
      <c r="AK78" s="194"/>
      <c r="AL78" s="194"/>
      <c r="AM78" s="194"/>
      <c r="AN78" s="194"/>
      <c r="AO78" s="270"/>
      <c r="AU78" s="270"/>
      <c r="BA78" s="198"/>
      <c r="BC78" s="270"/>
    </row>
    <row r="79" spans="1:55" ht="12.75">
      <c r="A79" s="197">
        <v>7.259999999999998</v>
      </c>
      <c r="B79" s="193" t="s">
        <v>153</v>
      </c>
      <c r="Q79" s="193"/>
      <c r="R79" s="211"/>
      <c r="W79" s="194"/>
      <c r="X79" s="194"/>
      <c r="Y79" s="194"/>
      <c r="Z79" s="194"/>
      <c r="AA79" s="194"/>
      <c r="AB79" s="194"/>
      <c r="AC79" s="194"/>
      <c r="AD79" s="194"/>
      <c r="AE79" s="194"/>
      <c r="AF79" s="194"/>
      <c r="AG79" s="194"/>
      <c r="AH79" s="194"/>
      <c r="AI79" s="194"/>
      <c r="AJ79" s="194"/>
      <c r="AK79" s="194"/>
      <c r="AL79" s="194"/>
      <c r="AM79" s="194"/>
      <c r="AN79" s="194"/>
      <c r="AO79" s="210"/>
      <c r="AU79" s="210"/>
      <c r="BA79" s="193"/>
      <c r="BC79" s="210"/>
    </row>
    <row r="80" spans="1:55" ht="12.75">
      <c r="A80" s="208"/>
      <c r="W80" s="194"/>
      <c r="X80" s="194"/>
      <c r="Y80" s="194"/>
      <c r="Z80" s="194"/>
      <c r="AA80" s="194"/>
      <c r="AB80" s="194"/>
      <c r="AC80" s="194"/>
      <c r="AD80" s="194"/>
      <c r="AE80" s="194"/>
      <c r="AF80" s="194"/>
      <c r="AG80" s="194"/>
      <c r="AH80" s="194"/>
      <c r="AI80" s="194"/>
      <c r="AJ80" s="194"/>
      <c r="AK80" s="194"/>
      <c r="AL80" s="194"/>
      <c r="AM80" s="194"/>
      <c r="AN80" s="194"/>
      <c r="AO80" s="194"/>
      <c r="AU80" s="194"/>
      <c r="BC80" s="194"/>
    </row>
    <row r="81" spans="1:55" ht="12.75">
      <c r="A81" s="197">
        <v>7.269999999999998</v>
      </c>
      <c r="B81" s="190" t="s">
        <v>155</v>
      </c>
      <c r="Q81" s="190"/>
      <c r="R81" s="211"/>
      <c r="W81" s="194"/>
      <c r="X81" s="194"/>
      <c r="Y81" s="194"/>
      <c r="Z81" s="194"/>
      <c r="AA81" s="194"/>
      <c r="AB81" s="194"/>
      <c r="AC81" s="194"/>
      <c r="AD81" s="194"/>
      <c r="AE81" s="194"/>
      <c r="AF81" s="194"/>
      <c r="AG81" s="194"/>
      <c r="AH81" s="194"/>
      <c r="AI81" s="194"/>
      <c r="AJ81" s="194"/>
      <c r="AK81" s="194"/>
      <c r="AL81" s="194"/>
      <c r="AM81" s="194"/>
      <c r="AN81" s="194"/>
      <c r="AO81" s="204"/>
      <c r="AU81" s="204"/>
      <c r="BA81" s="190"/>
      <c r="BC81" s="204"/>
    </row>
    <row r="82" spans="1:55" ht="12.75">
      <c r="A82" s="197"/>
      <c r="B82" s="179" t="s">
        <v>111</v>
      </c>
      <c r="W82" s="194"/>
      <c r="X82" s="194"/>
      <c r="Y82" s="194"/>
      <c r="Z82" s="194"/>
      <c r="AA82" s="194"/>
      <c r="AB82" s="194"/>
      <c r="AC82" s="194"/>
      <c r="AD82" s="194"/>
      <c r="AE82" s="194"/>
      <c r="AF82" s="194"/>
      <c r="AG82" s="194"/>
      <c r="AH82" s="194"/>
      <c r="AI82" s="194"/>
      <c r="AJ82" s="194"/>
      <c r="AK82" s="194"/>
      <c r="AL82" s="194"/>
      <c r="AM82" s="194"/>
      <c r="AN82" s="194"/>
      <c r="AO82" s="194"/>
      <c r="AU82" s="194"/>
      <c r="BC82" s="194"/>
    </row>
    <row r="83" spans="1:55" ht="12.75">
      <c r="A83" s="197">
        <v>7.279999999999998</v>
      </c>
      <c r="B83" s="192" t="s">
        <v>150</v>
      </c>
      <c r="Q83" s="192"/>
      <c r="R83" s="211"/>
      <c r="W83" s="194"/>
      <c r="X83" s="194"/>
      <c r="Y83" s="194"/>
      <c r="Z83" s="194"/>
      <c r="AA83" s="194"/>
      <c r="AB83" s="194"/>
      <c r="AC83" s="194"/>
      <c r="AD83" s="194"/>
      <c r="AE83" s="194"/>
      <c r="AF83" s="194"/>
      <c r="AG83" s="194"/>
      <c r="AH83" s="194"/>
      <c r="AI83" s="194"/>
      <c r="AJ83" s="194"/>
      <c r="AK83" s="194"/>
      <c r="AL83" s="194"/>
      <c r="AM83" s="194"/>
      <c r="AN83" s="194"/>
      <c r="AO83" s="209"/>
      <c r="AU83" s="209"/>
      <c r="BA83" s="192"/>
      <c r="BC83" s="209"/>
    </row>
    <row r="84" spans="1:55" ht="12.75">
      <c r="A84" s="197">
        <v>7.289999999999997</v>
      </c>
      <c r="B84" s="198" t="s">
        <v>151</v>
      </c>
      <c r="Q84" s="198"/>
      <c r="R84" s="211"/>
      <c r="W84" s="194"/>
      <c r="X84" s="194"/>
      <c r="Y84" s="194"/>
      <c r="Z84" s="194"/>
      <c r="AA84" s="194"/>
      <c r="AB84" s="194"/>
      <c r="AC84" s="194"/>
      <c r="AD84" s="194"/>
      <c r="AE84" s="194"/>
      <c r="AF84" s="194"/>
      <c r="AG84" s="194"/>
      <c r="AH84" s="194"/>
      <c r="AI84" s="194"/>
      <c r="AJ84" s="194"/>
      <c r="AK84" s="194"/>
      <c r="AL84" s="194"/>
      <c r="AM84" s="194"/>
      <c r="AN84" s="194"/>
      <c r="AO84" s="270"/>
      <c r="AU84" s="270"/>
      <c r="BA84" s="198"/>
      <c r="BC84" s="270"/>
    </row>
    <row r="85" spans="1:55" ht="12.75">
      <c r="A85" s="197">
        <v>7.299999999999997</v>
      </c>
      <c r="B85" s="198" t="s">
        <v>152</v>
      </c>
      <c r="Q85" s="198"/>
      <c r="R85" s="211"/>
      <c r="W85" s="194"/>
      <c r="X85" s="194"/>
      <c r="Y85" s="194"/>
      <c r="Z85" s="194"/>
      <c r="AA85" s="194"/>
      <c r="AB85" s="194"/>
      <c r="AC85" s="194"/>
      <c r="AD85" s="194"/>
      <c r="AE85" s="194"/>
      <c r="AF85" s="194"/>
      <c r="AG85" s="194"/>
      <c r="AH85" s="194"/>
      <c r="AI85" s="194"/>
      <c r="AJ85" s="194"/>
      <c r="AK85" s="194"/>
      <c r="AL85" s="194"/>
      <c r="AM85" s="194"/>
      <c r="AN85" s="194"/>
      <c r="AO85" s="270"/>
      <c r="AU85" s="270"/>
      <c r="BA85" s="198"/>
      <c r="BC85" s="270"/>
    </row>
    <row r="86" spans="1:55" ht="12.75">
      <c r="A86" s="197">
        <v>7.309999999999997</v>
      </c>
      <c r="B86" s="193" t="s">
        <v>153</v>
      </c>
      <c r="Q86" s="193"/>
      <c r="R86" s="211"/>
      <c r="W86" s="194"/>
      <c r="X86" s="194"/>
      <c r="Y86" s="194"/>
      <c r="Z86" s="194"/>
      <c r="AA86" s="194"/>
      <c r="AB86" s="194"/>
      <c r="AC86" s="194"/>
      <c r="AD86" s="194"/>
      <c r="AE86" s="194"/>
      <c r="AF86" s="194"/>
      <c r="AG86" s="194"/>
      <c r="AH86" s="194"/>
      <c r="AI86" s="194"/>
      <c r="AJ86" s="194"/>
      <c r="AK86" s="194"/>
      <c r="AL86" s="194"/>
      <c r="AM86" s="194"/>
      <c r="AN86" s="194"/>
      <c r="AO86" s="210"/>
      <c r="AU86" s="210"/>
      <c r="BA86" s="193"/>
      <c r="BC86" s="210"/>
    </row>
    <row r="87" spans="1:55" ht="12.75">
      <c r="A87" s="208"/>
      <c r="W87" s="194"/>
      <c r="X87" s="194"/>
      <c r="Y87" s="194"/>
      <c r="Z87" s="194"/>
      <c r="AA87" s="194"/>
      <c r="AB87" s="194"/>
      <c r="AC87" s="194"/>
      <c r="AD87" s="194"/>
      <c r="AE87" s="194"/>
      <c r="AF87" s="194"/>
      <c r="AG87" s="194"/>
      <c r="AH87" s="194"/>
      <c r="AI87" s="194"/>
      <c r="AJ87" s="194"/>
      <c r="AK87" s="194"/>
      <c r="AL87" s="194"/>
      <c r="AM87" s="194"/>
      <c r="AN87" s="194"/>
      <c r="AO87" s="194"/>
      <c r="AU87" s="194"/>
      <c r="BC87" s="194"/>
    </row>
    <row r="88" spans="1:55" ht="12.75">
      <c r="A88" s="197">
        <v>7.319999999999997</v>
      </c>
      <c r="B88" s="190" t="s">
        <v>156</v>
      </c>
      <c r="Q88" s="190"/>
      <c r="R88" s="211"/>
      <c r="W88" s="194"/>
      <c r="X88" s="194"/>
      <c r="Y88" s="194"/>
      <c r="Z88" s="194"/>
      <c r="AA88" s="194"/>
      <c r="AB88" s="194"/>
      <c r="AC88" s="194"/>
      <c r="AD88" s="194"/>
      <c r="AE88" s="194"/>
      <c r="AF88" s="194"/>
      <c r="AG88" s="194"/>
      <c r="AH88" s="194"/>
      <c r="AI88" s="194"/>
      <c r="AJ88" s="194"/>
      <c r="AK88" s="194"/>
      <c r="AL88" s="194"/>
      <c r="AM88" s="194"/>
      <c r="AN88" s="194"/>
      <c r="AO88" s="204"/>
      <c r="AU88" s="204"/>
      <c r="BA88" s="190"/>
      <c r="BC88" s="204"/>
    </row>
    <row r="89" spans="1:55" ht="12.75">
      <c r="A89" s="197"/>
      <c r="B89" s="179" t="s">
        <v>111</v>
      </c>
      <c r="W89" s="194"/>
      <c r="X89" s="194"/>
      <c r="Y89" s="194"/>
      <c r="Z89" s="194"/>
      <c r="AA89" s="194"/>
      <c r="AB89" s="194"/>
      <c r="AC89" s="194"/>
      <c r="AD89" s="194"/>
      <c r="AE89" s="194"/>
      <c r="AF89" s="194"/>
      <c r="AG89" s="194"/>
      <c r="AH89" s="194"/>
      <c r="AI89" s="194"/>
      <c r="AJ89" s="194"/>
      <c r="AK89" s="194"/>
      <c r="AL89" s="194"/>
      <c r="AM89" s="194"/>
      <c r="AN89" s="194"/>
      <c r="AO89" s="194"/>
      <c r="AU89" s="194"/>
      <c r="BC89" s="194"/>
    </row>
    <row r="90" spans="1:55" ht="12.75">
      <c r="A90" s="197">
        <v>7.3299999999999965</v>
      </c>
      <c r="B90" s="192" t="s">
        <v>150</v>
      </c>
      <c r="Q90" s="192"/>
      <c r="R90" s="211"/>
      <c r="W90" s="194"/>
      <c r="X90" s="194"/>
      <c r="Y90" s="194"/>
      <c r="Z90" s="194"/>
      <c r="AA90" s="194"/>
      <c r="AB90" s="194"/>
      <c r="AC90" s="194"/>
      <c r="AD90" s="194"/>
      <c r="AE90" s="194"/>
      <c r="AF90" s="194"/>
      <c r="AG90" s="194"/>
      <c r="AH90" s="194"/>
      <c r="AI90" s="194"/>
      <c r="AJ90" s="194"/>
      <c r="AK90" s="194"/>
      <c r="AL90" s="194"/>
      <c r="AM90" s="194"/>
      <c r="AN90" s="194"/>
      <c r="AO90" s="209"/>
      <c r="AU90" s="209"/>
      <c r="BA90" s="192"/>
      <c r="BC90" s="209"/>
    </row>
    <row r="91" spans="1:55" ht="12.75">
      <c r="A91" s="197">
        <v>7.339999999999996</v>
      </c>
      <c r="B91" s="198" t="s">
        <v>151</v>
      </c>
      <c r="Q91" s="198"/>
      <c r="R91" s="211"/>
      <c r="W91" s="194"/>
      <c r="X91" s="194"/>
      <c r="Y91" s="194"/>
      <c r="Z91" s="194"/>
      <c r="AA91" s="194"/>
      <c r="AB91" s="194"/>
      <c r="AC91" s="194"/>
      <c r="AD91" s="194"/>
      <c r="AE91" s="194"/>
      <c r="AF91" s="194"/>
      <c r="AG91" s="194"/>
      <c r="AH91" s="194"/>
      <c r="AI91" s="194"/>
      <c r="AJ91" s="194"/>
      <c r="AK91" s="194"/>
      <c r="AL91" s="194"/>
      <c r="AM91" s="194"/>
      <c r="AN91" s="194"/>
      <c r="AO91" s="270"/>
      <c r="AU91" s="270"/>
      <c r="BA91" s="198"/>
      <c r="BC91" s="270"/>
    </row>
    <row r="92" spans="1:55" ht="12.75">
      <c r="A92" s="197">
        <v>7.349999999999996</v>
      </c>
      <c r="B92" s="198" t="s">
        <v>152</v>
      </c>
      <c r="Q92" s="198"/>
      <c r="R92" s="211"/>
      <c r="W92" s="194"/>
      <c r="X92" s="194"/>
      <c r="Y92" s="194"/>
      <c r="Z92" s="194"/>
      <c r="AA92" s="194"/>
      <c r="AB92" s="194"/>
      <c r="AC92" s="194"/>
      <c r="AD92" s="194"/>
      <c r="AE92" s="194"/>
      <c r="AF92" s="194"/>
      <c r="AG92" s="194"/>
      <c r="AH92" s="194"/>
      <c r="AI92" s="194"/>
      <c r="AJ92" s="194"/>
      <c r="AK92" s="194"/>
      <c r="AL92" s="194"/>
      <c r="AM92" s="194"/>
      <c r="AN92" s="194"/>
      <c r="AO92" s="270"/>
      <c r="AU92" s="270"/>
      <c r="BA92" s="198"/>
      <c r="BC92" s="270"/>
    </row>
    <row r="93" spans="1:55" ht="12.75">
      <c r="A93" s="197">
        <v>7.359999999999996</v>
      </c>
      <c r="B93" s="193" t="s">
        <v>153</v>
      </c>
      <c r="Q93" s="193"/>
      <c r="R93" s="211"/>
      <c r="W93" s="194"/>
      <c r="X93" s="194"/>
      <c r="Y93" s="194"/>
      <c r="Z93" s="194"/>
      <c r="AA93" s="194"/>
      <c r="AB93" s="194"/>
      <c r="AC93" s="194"/>
      <c r="AD93" s="194"/>
      <c r="AE93" s="194"/>
      <c r="AF93" s="194"/>
      <c r="AG93" s="194"/>
      <c r="AH93" s="194"/>
      <c r="AI93" s="194"/>
      <c r="AJ93" s="194"/>
      <c r="AK93" s="194"/>
      <c r="AL93" s="194"/>
      <c r="AM93" s="194"/>
      <c r="AN93" s="194"/>
      <c r="AO93" s="210"/>
      <c r="AU93" s="210"/>
      <c r="BA93" s="193"/>
      <c r="BC93" s="210"/>
    </row>
    <row r="94" spans="1:55" ht="12.75">
      <c r="A94" s="208"/>
      <c r="W94" s="194"/>
      <c r="X94" s="194"/>
      <c r="Y94" s="194"/>
      <c r="Z94" s="194"/>
      <c r="AA94" s="194"/>
      <c r="AB94" s="194"/>
      <c r="AC94" s="194"/>
      <c r="AD94" s="194"/>
      <c r="AE94" s="194"/>
      <c r="AF94" s="194"/>
      <c r="AG94" s="194"/>
      <c r="AH94" s="194"/>
      <c r="AI94" s="194"/>
      <c r="AJ94" s="194"/>
      <c r="AK94" s="194"/>
      <c r="AL94" s="194"/>
      <c r="AM94" s="194"/>
      <c r="AN94" s="194"/>
      <c r="AO94" s="194"/>
      <c r="AU94" s="194"/>
      <c r="BC94" s="194"/>
    </row>
    <row r="95" spans="1:55" ht="12.75">
      <c r="A95" s="197">
        <v>7.369999999999996</v>
      </c>
      <c r="B95" s="190" t="s">
        <v>157</v>
      </c>
      <c r="Q95" s="190"/>
      <c r="R95" s="211"/>
      <c r="W95" s="194"/>
      <c r="X95" s="194"/>
      <c r="Y95" s="194"/>
      <c r="Z95" s="194"/>
      <c r="AA95" s="194"/>
      <c r="AB95" s="194"/>
      <c r="AC95" s="194"/>
      <c r="AD95" s="194"/>
      <c r="AE95" s="194"/>
      <c r="AF95" s="194"/>
      <c r="AG95" s="194"/>
      <c r="AH95" s="194"/>
      <c r="AI95" s="194"/>
      <c r="AJ95" s="194"/>
      <c r="AK95" s="194"/>
      <c r="AL95" s="194"/>
      <c r="AM95" s="194"/>
      <c r="AN95" s="194"/>
      <c r="AO95" s="204"/>
      <c r="AU95" s="204"/>
      <c r="BA95" s="190"/>
      <c r="BC95" s="204"/>
    </row>
    <row r="96" spans="1:55" ht="12.75">
      <c r="A96" s="197"/>
      <c r="B96" s="179" t="s">
        <v>111</v>
      </c>
      <c r="W96" s="194"/>
      <c r="X96" s="194"/>
      <c r="Y96" s="194"/>
      <c r="Z96" s="194"/>
      <c r="AA96" s="194"/>
      <c r="AB96" s="194"/>
      <c r="AC96" s="194"/>
      <c r="AD96" s="194"/>
      <c r="AE96" s="194"/>
      <c r="AF96" s="194"/>
      <c r="AG96" s="194"/>
      <c r="AH96" s="194"/>
      <c r="AI96" s="194"/>
      <c r="AJ96" s="194"/>
      <c r="AK96" s="194"/>
      <c r="AL96" s="194"/>
      <c r="AM96" s="194"/>
      <c r="AN96" s="194"/>
      <c r="AO96" s="194"/>
      <c r="AU96" s="194"/>
      <c r="BC96" s="194"/>
    </row>
    <row r="97" spans="1:55" ht="12.75">
      <c r="A97" s="197">
        <v>7.3799999999999955</v>
      </c>
      <c r="B97" s="192" t="s">
        <v>150</v>
      </c>
      <c r="Q97" s="192"/>
      <c r="R97" s="211"/>
      <c r="W97" s="194"/>
      <c r="X97" s="194"/>
      <c r="Y97" s="194"/>
      <c r="Z97" s="194"/>
      <c r="AA97" s="194"/>
      <c r="AB97" s="194"/>
      <c r="AC97" s="194"/>
      <c r="AD97" s="194"/>
      <c r="AE97" s="194"/>
      <c r="AF97" s="194"/>
      <c r="AG97" s="194"/>
      <c r="AH97" s="194"/>
      <c r="AI97" s="194"/>
      <c r="AJ97" s="194"/>
      <c r="AK97" s="194"/>
      <c r="AL97" s="194"/>
      <c r="AM97" s="194"/>
      <c r="AN97" s="194"/>
      <c r="AO97" s="209"/>
      <c r="AU97" s="209"/>
      <c r="BA97" s="192"/>
      <c r="BC97" s="209"/>
    </row>
    <row r="98" spans="1:55" ht="12.75">
      <c r="A98" s="197">
        <v>7.389999999999995</v>
      </c>
      <c r="B98" s="198" t="s">
        <v>151</v>
      </c>
      <c r="Q98" s="198"/>
      <c r="R98" s="211"/>
      <c r="W98" s="194"/>
      <c r="X98" s="194"/>
      <c r="Y98" s="194"/>
      <c r="Z98" s="194"/>
      <c r="AA98" s="194"/>
      <c r="AB98" s="194"/>
      <c r="AC98" s="194"/>
      <c r="AD98" s="194"/>
      <c r="AE98" s="194"/>
      <c r="AF98" s="194"/>
      <c r="AG98" s="194"/>
      <c r="AH98" s="194"/>
      <c r="AI98" s="194"/>
      <c r="AJ98" s="194"/>
      <c r="AK98" s="194"/>
      <c r="AL98" s="194"/>
      <c r="AM98" s="194"/>
      <c r="AN98" s="194"/>
      <c r="AO98" s="270"/>
      <c r="AU98" s="270"/>
      <c r="BA98" s="198"/>
      <c r="BC98" s="270"/>
    </row>
    <row r="99" spans="1:55" ht="12.75">
      <c r="A99" s="197">
        <v>7.399999999999995</v>
      </c>
      <c r="B99" s="198" t="s">
        <v>152</v>
      </c>
      <c r="Q99" s="198"/>
      <c r="R99" s="211"/>
      <c r="W99" s="194"/>
      <c r="X99" s="194"/>
      <c r="Y99" s="194"/>
      <c r="Z99" s="194"/>
      <c r="AA99" s="194"/>
      <c r="AB99" s="194"/>
      <c r="AC99" s="194"/>
      <c r="AD99" s="194"/>
      <c r="AE99" s="194"/>
      <c r="AF99" s="194"/>
      <c r="AG99" s="194"/>
      <c r="AH99" s="194"/>
      <c r="AI99" s="194"/>
      <c r="AJ99" s="194"/>
      <c r="AK99" s="194"/>
      <c r="AL99" s="194"/>
      <c r="AM99" s="194"/>
      <c r="AN99" s="194"/>
      <c r="AO99" s="270"/>
      <c r="AU99" s="270"/>
      <c r="BA99" s="198"/>
      <c r="BC99" s="270"/>
    </row>
    <row r="100" spans="1:55" ht="12.75">
      <c r="A100" s="197">
        <v>7.409999999999995</v>
      </c>
      <c r="B100" s="193" t="s">
        <v>153</v>
      </c>
      <c r="Q100" s="193"/>
      <c r="R100" s="211"/>
      <c r="W100" s="194"/>
      <c r="X100" s="194"/>
      <c r="Y100" s="194"/>
      <c r="Z100" s="194"/>
      <c r="AA100" s="194"/>
      <c r="AB100" s="194"/>
      <c r="AC100" s="194"/>
      <c r="AD100" s="194"/>
      <c r="AE100" s="194"/>
      <c r="AF100" s="194"/>
      <c r="AG100" s="194"/>
      <c r="AH100" s="194"/>
      <c r="AI100" s="194"/>
      <c r="AJ100" s="194"/>
      <c r="AK100" s="194"/>
      <c r="AL100" s="194"/>
      <c r="AM100" s="194"/>
      <c r="AN100" s="194"/>
      <c r="AO100" s="210"/>
      <c r="AU100" s="210"/>
      <c r="BA100" s="193"/>
      <c r="BC100" s="210"/>
    </row>
    <row r="101" spans="23:55" ht="12.75">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row>
    <row r="102" spans="1:55" ht="15.75">
      <c r="A102" s="185" t="s">
        <v>36</v>
      </c>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row>
    <row r="103" spans="1:55" ht="12.75">
      <c r="A103" s="212" t="s">
        <v>167</v>
      </c>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row>
    <row r="104" spans="1:55" ht="12.75">
      <c r="A104" s="197">
        <v>5.23</v>
      </c>
      <c r="B104" s="192" t="s">
        <v>129</v>
      </c>
      <c r="C104" s="192"/>
      <c r="D104" s="192"/>
      <c r="E104" s="192"/>
      <c r="F104" s="192"/>
      <c r="G104" s="192"/>
      <c r="H104" s="192"/>
      <c r="I104" s="192"/>
      <c r="J104" s="192"/>
      <c r="K104" s="192"/>
      <c r="L104" s="192"/>
      <c r="M104" s="192"/>
      <c r="N104" s="192"/>
      <c r="O104" s="192"/>
      <c r="P104" s="192"/>
      <c r="Q104" s="192"/>
      <c r="R104" s="192"/>
      <c r="S104" s="192"/>
      <c r="T104" s="192"/>
      <c r="U104" s="192"/>
      <c r="V104" s="192"/>
      <c r="W104" s="209"/>
      <c r="X104" s="209"/>
      <c r="Y104" s="209"/>
      <c r="Z104" s="209"/>
      <c r="AA104" s="209"/>
      <c r="AB104" s="209"/>
      <c r="AC104" s="209"/>
      <c r="AD104" s="209"/>
      <c r="AE104" s="209"/>
      <c r="AF104" s="209"/>
      <c r="AG104" s="209"/>
      <c r="AH104" s="209"/>
      <c r="AI104" s="209">
        <v>6049</v>
      </c>
      <c r="AJ104" s="209">
        <v>6120</v>
      </c>
      <c r="AK104" s="209">
        <v>6335</v>
      </c>
      <c r="AL104" s="209">
        <v>7680</v>
      </c>
      <c r="AM104" s="209">
        <v>7510</v>
      </c>
      <c r="AN104" s="209">
        <v>7704</v>
      </c>
      <c r="AO104" s="209">
        <v>8128</v>
      </c>
      <c r="AP104" s="209">
        <v>8417</v>
      </c>
      <c r="AQ104" s="209">
        <v>9751</v>
      </c>
      <c r="AR104" s="209">
        <v>9606</v>
      </c>
      <c r="AS104" s="209">
        <v>8735</v>
      </c>
      <c r="AT104" s="209">
        <v>9667</v>
      </c>
      <c r="AU104" s="209">
        <v>9531</v>
      </c>
      <c r="AV104" s="209">
        <v>10006</v>
      </c>
      <c r="AW104" s="209">
        <v>9546</v>
      </c>
      <c r="AX104" s="209">
        <v>9212</v>
      </c>
      <c r="AY104" s="209">
        <v>8981</v>
      </c>
      <c r="AZ104" s="209">
        <v>8296</v>
      </c>
      <c r="BA104" s="209">
        <v>9477</v>
      </c>
      <c r="BB104" s="194"/>
      <c r="BC104" s="209">
        <v>160751</v>
      </c>
    </row>
    <row r="105" spans="1:55" ht="12.75">
      <c r="A105" s="197">
        <v>5.24</v>
      </c>
      <c r="B105" s="198" t="s">
        <v>130</v>
      </c>
      <c r="C105" s="198"/>
      <c r="D105" s="198"/>
      <c r="E105" s="198"/>
      <c r="F105" s="198"/>
      <c r="G105" s="198"/>
      <c r="H105" s="198"/>
      <c r="I105" s="198"/>
      <c r="J105" s="198"/>
      <c r="K105" s="198"/>
      <c r="L105" s="198"/>
      <c r="M105" s="198"/>
      <c r="N105" s="198"/>
      <c r="O105" s="198"/>
      <c r="P105" s="198"/>
      <c r="Q105" s="198"/>
      <c r="R105" s="198"/>
      <c r="S105" s="198"/>
      <c r="T105" s="198"/>
      <c r="U105" s="198"/>
      <c r="V105" s="198"/>
      <c r="W105" s="270"/>
      <c r="X105" s="270"/>
      <c r="Y105" s="270"/>
      <c r="Z105" s="270"/>
      <c r="AA105" s="270"/>
      <c r="AB105" s="270"/>
      <c r="AC105" s="270"/>
      <c r="AD105" s="270"/>
      <c r="AE105" s="270"/>
      <c r="AF105" s="270"/>
      <c r="AG105" s="270"/>
      <c r="AH105" s="270"/>
      <c r="AI105" s="270">
        <v>4883</v>
      </c>
      <c r="AJ105" s="270">
        <v>5043</v>
      </c>
      <c r="AK105" s="270">
        <v>5033</v>
      </c>
      <c r="AL105" s="270">
        <v>5641</v>
      </c>
      <c r="AM105" s="270">
        <v>5311</v>
      </c>
      <c r="AN105" s="270">
        <v>4864</v>
      </c>
      <c r="AO105" s="270">
        <v>4986</v>
      </c>
      <c r="AP105" s="270">
        <v>5129</v>
      </c>
      <c r="AQ105" s="270">
        <v>5715</v>
      </c>
      <c r="AR105" s="270">
        <v>5704</v>
      </c>
      <c r="AS105" s="270">
        <v>5666</v>
      </c>
      <c r="AT105" s="270">
        <v>6784</v>
      </c>
      <c r="AU105" s="270">
        <v>6538</v>
      </c>
      <c r="AV105" s="270">
        <v>6703</v>
      </c>
      <c r="AW105" s="270">
        <v>6548</v>
      </c>
      <c r="AX105" s="270">
        <v>7005</v>
      </c>
      <c r="AY105" s="270">
        <v>6544</v>
      </c>
      <c r="AZ105" s="270">
        <v>6426</v>
      </c>
      <c r="BA105" s="270">
        <v>6703</v>
      </c>
      <c r="BB105" s="194"/>
      <c r="BC105" s="270">
        <v>111226</v>
      </c>
    </row>
    <row r="106" spans="1:55" ht="12.75">
      <c r="A106" s="197">
        <v>5.25</v>
      </c>
      <c r="B106" s="213" t="s">
        <v>24</v>
      </c>
      <c r="C106" s="198"/>
      <c r="D106" s="198"/>
      <c r="E106" s="198"/>
      <c r="F106" s="198"/>
      <c r="G106" s="198"/>
      <c r="H106" s="198"/>
      <c r="I106" s="198"/>
      <c r="J106" s="198"/>
      <c r="K106" s="198"/>
      <c r="L106" s="198"/>
      <c r="M106" s="198"/>
      <c r="N106" s="198"/>
      <c r="O106" s="198"/>
      <c r="P106" s="198"/>
      <c r="Q106" s="198"/>
      <c r="R106" s="198"/>
      <c r="S106" s="198"/>
      <c r="T106" s="198"/>
      <c r="U106" s="198"/>
      <c r="V106" s="198"/>
      <c r="W106" s="270"/>
      <c r="X106" s="270"/>
      <c r="Y106" s="270"/>
      <c r="Z106" s="270"/>
      <c r="AA106" s="270"/>
      <c r="AB106" s="270"/>
      <c r="AC106" s="270"/>
      <c r="AD106" s="270"/>
      <c r="AE106" s="270"/>
      <c r="AF106" s="270"/>
      <c r="AG106" s="270"/>
      <c r="AH106" s="270"/>
      <c r="AI106" s="270">
        <v>38790</v>
      </c>
      <c r="AJ106" s="270">
        <v>40821</v>
      </c>
      <c r="AK106" s="270">
        <v>39263</v>
      </c>
      <c r="AL106" s="270">
        <v>43092</v>
      </c>
      <c r="AM106" s="270">
        <v>45328</v>
      </c>
      <c r="AN106" s="270">
        <v>45615</v>
      </c>
      <c r="AO106" s="270">
        <v>47905</v>
      </c>
      <c r="AP106" s="270">
        <v>52599</v>
      </c>
      <c r="AQ106" s="270">
        <v>62159</v>
      </c>
      <c r="AR106" s="270">
        <v>54212</v>
      </c>
      <c r="AS106" s="270">
        <v>53921</v>
      </c>
      <c r="AT106" s="270">
        <v>60984</v>
      </c>
      <c r="AU106" s="270">
        <v>62799</v>
      </c>
      <c r="AV106" s="270">
        <v>64333</v>
      </c>
      <c r="AW106" s="270">
        <v>62898</v>
      </c>
      <c r="AX106" s="270">
        <v>54939</v>
      </c>
      <c r="AY106" s="270">
        <v>58538</v>
      </c>
      <c r="AZ106" s="270">
        <v>53322</v>
      </c>
      <c r="BA106" s="270">
        <v>59367</v>
      </c>
      <c r="BB106" s="194"/>
      <c r="BC106" s="270">
        <v>1000885</v>
      </c>
    </row>
    <row r="107" spans="1:55" ht="12.75">
      <c r="A107" s="214" t="s">
        <v>10</v>
      </c>
      <c r="B107" s="215" t="s">
        <v>39</v>
      </c>
      <c r="C107" s="198"/>
      <c r="D107" s="198"/>
      <c r="E107" s="198"/>
      <c r="F107" s="198"/>
      <c r="G107" s="198"/>
      <c r="H107" s="198"/>
      <c r="I107" s="198"/>
      <c r="J107" s="198"/>
      <c r="K107" s="198"/>
      <c r="L107" s="198"/>
      <c r="M107" s="198"/>
      <c r="N107" s="198"/>
      <c r="O107" s="198"/>
      <c r="P107" s="198"/>
      <c r="Q107" s="198"/>
      <c r="R107" s="198"/>
      <c r="S107" s="198"/>
      <c r="T107" s="198"/>
      <c r="U107" s="198"/>
      <c r="V107" s="198"/>
      <c r="W107" s="272"/>
      <c r="X107" s="272"/>
      <c r="Y107" s="272"/>
      <c r="Z107" s="272"/>
      <c r="AA107" s="272"/>
      <c r="AB107" s="272"/>
      <c r="AC107" s="272"/>
      <c r="AD107" s="272"/>
      <c r="AE107" s="272"/>
      <c r="AF107" s="272"/>
      <c r="AG107" s="272"/>
      <c r="AH107" s="272"/>
      <c r="AI107" s="272">
        <v>25269</v>
      </c>
      <c r="AJ107" s="272">
        <v>26264</v>
      </c>
      <c r="AK107" s="272">
        <v>25161</v>
      </c>
      <c r="AL107" s="272">
        <v>27045</v>
      </c>
      <c r="AM107" s="272">
        <v>27297</v>
      </c>
      <c r="AN107" s="272">
        <v>26413</v>
      </c>
      <c r="AO107" s="272">
        <v>28409</v>
      </c>
      <c r="AP107" s="272">
        <v>31817</v>
      </c>
      <c r="AQ107" s="272">
        <v>38124</v>
      </c>
      <c r="AR107" s="272">
        <v>32478</v>
      </c>
      <c r="AS107" s="272">
        <v>33431</v>
      </c>
      <c r="AT107" s="272">
        <v>39426</v>
      </c>
      <c r="AU107" s="272">
        <v>40043</v>
      </c>
      <c r="AV107" s="272">
        <v>41257</v>
      </c>
      <c r="AW107" s="272">
        <v>40114</v>
      </c>
      <c r="AX107" s="272">
        <v>35057</v>
      </c>
      <c r="AY107" s="272">
        <v>36067</v>
      </c>
      <c r="AZ107" s="272">
        <v>32905</v>
      </c>
      <c r="BA107" s="272">
        <v>37558</v>
      </c>
      <c r="BB107" s="194"/>
      <c r="BC107" s="272">
        <v>624135</v>
      </c>
    </row>
    <row r="108" spans="1:55" ht="12.75">
      <c r="A108" s="214" t="s">
        <v>11</v>
      </c>
      <c r="B108" s="215" t="s">
        <v>40</v>
      </c>
      <c r="C108" s="198"/>
      <c r="D108" s="198"/>
      <c r="E108" s="198"/>
      <c r="F108" s="198"/>
      <c r="G108" s="198"/>
      <c r="H108" s="198"/>
      <c r="I108" s="198"/>
      <c r="J108" s="198"/>
      <c r="K108" s="198"/>
      <c r="L108" s="198"/>
      <c r="M108" s="198"/>
      <c r="N108" s="198"/>
      <c r="O108" s="198"/>
      <c r="P108" s="198"/>
      <c r="Q108" s="198"/>
      <c r="R108" s="198"/>
      <c r="S108" s="198"/>
      <c r="T108" s="198"/>
      <c r="U108" s="198"/>
      <c r="V108" s="198"/>
      <c r="W108" s="272"/>
      <c r="X108" s="272"/>
      <c r="Y108" s="272"/>
      <c r="Z108" s="272"/>
      <c r="AA108" s="272"/>
      <c r="AB108" s="272"/>
      <c r="AC108" s="272"/>
      <c r="AD108" s="272"/>
      <c r="AE108" s="272"/>
      <c r="AF108" s="272"/>
      <c r="AG108" s="272"/>
      <c r="AH108" s="272"/>
      <c r="AI108" s="272">
        <v>5450</v>
      </c>
      <c r="AJ108" s="272">
        <v>5921</v>
      </c>
      <c r="AK108" s="272">
        <v>6120</v>
      </c>
      <c r="AL108" s="272">
        <v>7780</v>
      </c>
      <c r="AM108" s="272">
        <v>8470</v>
      </c>
      <c r="AN108" s="272">
        <v>7460</v>
      </c>
      <c r="AO108" s="272">
        <v>7879</v>
      </c>
      <c r="AP108" s="272">
        <v>8886</v>
      </c>
      <c r="AQ108" s="272">
        <v>10491</v>
      </c>
      <c r="AR108" s="272">
        <v>9277</v>
      </c>
      <c r="AS108" s="272">
        <v>9167</v>
      </c>
      <c r="AT108" s="272">
        <v>9599</v>
      </c>
      <c r="AU108" s="272">
        <v>9943</v>
      </c>
      <c r="AV108" s="272">
        <v>9684</v>
      </c>
      <c r="AW108" s="272">
        <v>9955</v>
      </c>
      <c r="AX108" s="272">
        <v>7968</v>
      </c>
      <c r="AY108" s="272">
        <v>9043</v>
      </c>
      <c r="AZ108" s="272">
        <v>8309</v>
      </c>
      <c r="BA108" s="272">
        <v>9552</v>
      </c>
      <c r="BB108" s="194"/>
      <c r="BC108" s="272">
        <v>160954</v>
      </c>
    </row>
    <row r="109" spans="1:55" ht="12.75">
      <c r="A109" s="214" t="s">
        <v>12</v>
      </c>
      <c r="B109" s="215" t="s">
        <v>41</v>
      </c>
      <c r="C109" s="198"/>
      <c r="D109" s="198"/>
      <c r="E109" s="198"/>
      <c r="F109" s="198"/>
      <c r="G109" s="198"/>
      <c r="H109" s="198"/>
      <c r="I109" s="198"/>
      <c r="J109" s="198"/>
      <c r="K109" s="198"/>
      <c r="L109" s="198"/>
      <c r="M109" s="198"/>
      <c r="N109" s="198"/>
      <c r="O109" s="198"/>
      <c r="P109" s="198"/>
      <c r="Q109" s="198"/>
      <c r="R109" s="198"/>
      <c r="S109" s="198"/>
      <c r="T109" s="198"/>
      <c r="U109" s="198"/>
      <c r="V109" s="198"/>
      <c r="W109" s="272"/>
      <c r="X109" s="272"/>
      <c r="Y109" s="272"/>
      <c r="Z109" s="272"/>
      <c r="AA109" s="272"/>
      <c r="AB109" s="272"/>
      <c r="AC109" s="272"/>
      <c r="AD109" s="272"/>
      <c r="AE109" s="272"/>
      <c r="AF109" s="272"/>
      <c r="AG109" s="272"/>
      <c r="AH109" s="272"/>
      <c r="AI109" s="272">
        <v>8071</v>
      </c>
      <c r="AJ109" s="272">
        <v>8636</v>
      </c>
      <c r="AK109" s="272">
        <v>7982</v>
      </c>
      <c r="AL109" s="272">
        <v>8267</v>
      </c>
      <c r="AM109" s="272">
        <v>9561</v>
      </c>
      <c r="AN109" s="272">
        <v>11742</v>
      </c>
      <c r="AO109" s="272">
        <v>11617</v>
      </c>
      <c r="AP109" s="272">
        <v>11896</v>
      </c>
      <c r="AQ109" s="272">
        <v>13544</v>
      </c>
      <c r="AR109" s="272">
        <v>12457</v>
      </c>
      <c r="AS109" s="272">
        <v>11323</v>
      </c>
      <c r="AT109" s="272">
        <v>11959</v>
      </c>
      <c r="AU109" s="272">
        <v>12813</v>
      </c>
      <c r="AV109" s="272">
        <v>13392</v>
      </c>
      <c r="AW109" s="272">
        <v>12829</v>
      </c>
      <c r="AX109" s="272">
        <v>11914</v>
      </c>
      <c r="AY109" s="272">
        <v>13428</v>
      </c>
      <c r="AZ109" s="272">
        <v>12108</v>
      </c>
      <c r="BA109" s="272">
        <v>12257</v>
      </c>
      <c r="BB109" s="194"/>
      <c r="BC109" s="272">
        <v>215796</v>
      </c>
    </row>
    <row r="110" spans="1:55" ht="12.75">
      <c r="A110" s="197">
        <v>5.26</v>
      </c>
      <c r="B110" s="213" t="s">
        <v>131</v>
      </c>
      <c r="C110" s="198"/>
      <c r="D110" s="198"/>
      <c r="E110" s="198"/>
      <c r="F110" s="198"/>
      <c r="G110" s="198"/>
      <c r="H110" s="198"/>
      <c r="I110" s="198"/>
      <c r="J110" s="198"/>
      <c r="K110" s="198"/>
      <c r="L110" s="198"/>
      <c r="M110" s="198"/>
      <c r="N110" s="198"/>
      <c r="O110" s="198"/>
      <c r="P110" s="198"/>
      <c r="Q110" s="198"/>
      <c r="R110" s="198"/>
      <c r="S110" s="198"/>
      <c r="T110" s="198"/>
      <c r="U110" s="198"/>
      <c r="V110" s="198"/>
      <c r="W110" s="270"/>
      <c r="X110" s="270"/>
      <c r="Y110" s="270"/>
      <c r="Z110" s="270"/>
      <c r="AA110" s="270"/>
      <c r="AB110" s="270"/>
      <c r="AC110" s="270"/>
      <c r="AD110" s="270"/>
      <c r="AE110" s="270"/>
      <c r="AF110" s="270"/>
      <c r="AG110" s="270"/>
      <c r="AH110" s="270"/>
      <c r="AI110" s="270">
        <v>1851</v>
      </c>
      <c r="AJ110" s="270">
        <v>2236</v>
      </c>
      <c r="AK110" s="270">
        <v>2414</v>
      </c>
      <c r="AL110" s="270">
        <v>3401</v>
      </c>
      <c r="AM110" s="270">
        <v>3623</v>
      </c>
      <c r="AN110" s="270">
        <v>3234</v>
      </c>
      <c r="AO110" s="270">
        <v>3562</v>
      </c>
      <c r="AP110" s="270">
        <v>3792</v>
      </c>
      <c r="AQ110" s="270">
        <v>4073</v>
      </c>
      <c r="AR110" s="270">
        <v>3737</v>
      </c>
      <c r="AS110" s="270">
        <v>3619</v>
      </c>
      <c r="AT110" s="270">
        <v>4066</v>
      </c>
      <c r="AU110" s="270">
        <v>4663</v>
      </c>
      <c r="AV110" s="270">
        <v>4807</v>
      </c>
      <c r="AW110" s="270">
        <v>4517</v>
      </c>
      <c r="AX110" s="270">
        <v>4882</v>
      </c>
      <c r="AY110" s="270">
        <v>4746</v>
      </c>
      <c r="AZ110" s="270">
        <v>3931</v>
      </c>
      <c r="BA110" s="270">
        <v>4187</v>
      </c>
      <c r="BB110" s="194"/>
      <c r="BC110" s="270">
        <v>71341</v>
      </c>
    </row>
    <row r="111" spans="1:55" ht="12.75">
      <c r="A111" s="197">
        <v>5.27</v>
      </c>
      <c r="B111" s="215" t="s">
        <v>132</v>
      </c>
      <c r="C111" s="198"/>
      <c r="D111" s="198"/>
      <c r="E111" s="198"/>
      <c r="F111" s="198"/>
      <c r="G111" s="198"/>
      <c r="H111" s="198"/>
      <c r="I111" s="198"/>
      <c r="J111" s="198"/>
      <c r="K111" s="198"/>
      <c r="L111" s="198"/>
      <c r="M111" s="198"/>
      <c r="N111" s="198"/>
      <c r="O111" s="198"/>
      <c r="P111" s="198"/>
      <c r="Q111" s="198"/>
      <c r="R111" s="198"/>
      <c r="S111" s="198"/>
      <c r="T111" s="198"/>
      <c r="U111" s="198"/>
      <c r="V111" s="198"/>
      <c r="W111" s="270"/>
      <c r="X111" s="270"/>
      <c r="Y111" s="270"/>
      <c r="Z111" s="270"/>
      <c r="AA111" s="270"/>
      <c r="AB111" s="270"/>
      <c r="AC111" s="270"/>
      <c r="AD111" s="270"/>
      <c r="AE111" s="270"/>
      <c r="AF111" s="270"/>
      <c r="AG111" s="270"/>
      <c r="AH111" s="270"/>
      <c r="AI111" s="270">
        <v>10313</v>
      </c>
      <c r="AJ111" s="270">
        <v>10954</v>
      </c>
      <c r="AK111" s="270">
        <v>10615</v>
      </c>
      <c r="AL111" s="270">
        <v>12656</v>
      </c>
      <c r="AM111" s="270">
        <v>11517</v>
      </c>
      <c r="AN111" s="270">
        <v>11703</v>
      </c>
      <c r="AO111" s="270">
        <v>12556</v>
      </c>
      <c r="AP111" s="270">
        <v>12778</v>
      </c>
      <c r="AQ111" s="270">
        <v>14574</v>
      </c>
      <c r="AR111" s="270">
        <v>12924</v>
      </c>
      <c r="AS111" s="270">
        <v>13161</v>
      </c>
      <c r="AT111" s="270">
        <v>14549</v>
      </c>
      <c r="AU111" s="270">
        <v>14098</v>
      </c>
      <c r="AV111" s="270">
        <v>15216</v>
      </c>
      <c r="AW111" s="270">
        <v>14120</v>
      </c>
      <c r="AX111" s="270">
        <v>14767</v>
      </c>
      <c r="AY111" s="270">
        <v>13640</v>
      </c>
      <c r="AZ111" s="270">
        <v>14039</v>
      </c>
      <c r="BA111" s="270">
        <v>15701</v>
      </c>
      <c r="BB111" s="194"/>
      <c r="BC111" s="270">
        <v>249881</v>
      </c>
    </row>
    <row r="112" spans="1:55" ht="12.75">
      <c r="A112" s="214" t="s">
        <v>13</v>
      </c>
      <c r="B112" s="215" t="s">
        <v>42</v>
      </c>
      <c r="C112" s="198"/>
      <c r="D112" s="198"/>
      <c r="E112" s="198"/>
      <c r="F112" s="198"/>
      <c r="G112" s="198"/>
      <c r="H112" s="198"/>
      <c r="I112" s="198"/>
      <c r="J112" s="198"/>
      <c r="K112" s="198"/>
      <c r="L112" s="198"/>
      <c r="M112" s="198"/>
      <c r="N112" s="198"/>
      <c r="O112" s="198"/>
      <c r="P112" s="198"/>
      <c r="Q112" s="198"/>
      <c r="R112" s="198"/>
      <c r="S112" s="198"/>
      <c r="T112" s="198"/>
      <c r="U112" s="198"/>
      <c r="V112" s="198"/>
      <c r="W112" s="270"/>
      <c r="X112" s="270"/>
      <c r="Y112" s="270"/>
      <c r="Z112" s="270"/>
      <c r="AA112" s="270"/>
      <c r="AB112" s="270"/>
      <c r="AC112" s="270"/>
      <c r="AD112" s="270"/>
      <c r="AE112" s="270"/>
      <c r="AF112" s="270"/>
      <c r="AG112" s="270"/>
      <c r="AH112" s="270"/>
      <c r="AI112" s="270">
        <v>1313</v>
      </c>
      <c r="AJ112" s="270">
        <v>1379</v>
      </c>
      <c r="AK112" s="270">
        <v>423</v>
      </c>
      <c r="AL112" s="270">
        <v>426</v>
      </c>
      <c r="AM112" s="270">
        <v>364</v>
      </c>
      <c r="AN112" s="270">
        <v>288</v>
      </c>
      <c r="AO112" s="270">
        <v>386</v>
      </c>
      <c r="AP112" s="270">
        <v>454</v>
      </c>
      <c r="AQ112" s="270">
        <v>211</v>
      </c>
      <c r="AR112" s="270">
        <v>198</v>
      </c>
      <c r="AS112" s="270">
        <v>210</v>
      </c>
      <c r="AT112" s="270">
        <v>1549</v>
      </c>
      <c r="AU112" s="270">
        <v>1297</v>
      </c>
      <c r="AV112" s="270">
        <v>1444</v>
      </c>
      <c r="AW112" s="270">
        <v>1299</v>
      </c>
      <c r="AX112" s="270">
        <v>1301</v>
      </c>
      <c r="AY112" s="270">
        <v>1104</v>
      </c>
      <c r="AZ112" s="270">
        <v>1001</v>
      </c>
      <c r="BA112" s="270">
        <v>1194</v>
      </c>
      <c r="BB112" s="194"/>
      <c r="BC112" s="270">
        <v>15841</v>
      </c>
    </row>
    <row r="113" spans="1:55" ht="12.75">
      <c r="A113" s="214" t="s">
        <v>14</v>
      </c>
      <c r="B113" s="215" t="s">
        <v>43</v>
      </c>
      <c r="C113" s="198"/>
      <c r="D113" s="198"/>
      <c r="E113" s="198"/>
      <c r="F113" s="198"/>
      <c r="G113" s="198"/>
      <c r="H113" s="198"/>
      <c r="I113" s="198"/>
      <c r="J113" s="198"/>
      <c r="K113" s="198"/>
      <c r="L113" s="198"/>
      <c r="M113" s="198"/>
      <c r="N113" s="198"/>
      <c r="O113" s="198"/>
      <c r="P113" s="198"/>
      <c r="Q113" s="198"/>
      <c r="R113" s="198"/>
      <c r="S113" s="198"/>
      <c r="T113" s="198"/>
      <c r="U113" s="198"/>
      <c r="V113" s="198"/>
      <c r="W113" s="270"/>
      <c r="X113" s="270"/>
      <c r="Y113" s="270"/>
      <c r="Z113" s="270"/>
      <c r="AA113" s="270"/>
      <c r="AB113" s="270"/>
      <c r="AC113" s="270"/>
      <c r="AD113" s="270"/>
      <c r="AE113" s="270"/>
      <c r="AF113" s="270"/>
      <c r="AG113" s="270"/>
      <c r="AH113" s="270"/>
      <c r="AI113" s="270">
        <v>4698</v>
      </c>
      <c r="AJ113" s="270">
        <v>4675</v>
      </c>
      <c r="AK113" s="270">
        <v>5111</v>
      </c>
      <c r="AL113" s="270">
        <v>5806</v>
      </c>
      <c r="AM113" s="270">
        <v>5183</v>
      </c>
      <c r="AN113" s="270">
        <v>4864</v>
      </c>
      <c r="AO113" s="270">
        <v>5254</v>
      </c>
      <c r="AP113" s="270">
        <v>5484</v>
      </c>
      <c r="AQ113" s="270">
        <v>6346</v>
      </c>
      <c r="AR113" s="270">
        <v>6166</v>
      </c>
      <c r="AS113" s="270">
        <v>6063</v>
      </c>
      <c r="AT113" s="270">
        <v>5804</v>
      </c>
      <c r="AU113" s="270">
        <v>5487</v>
      </c>
      <c r="AV113" s="270">
        <v>5133</v>
      </c>
      <c r="AW113" s="270">
        <v>5491</v>
      </c>
      <c r="AX113" s="270">
        <v>4831</v>
      </c>
      <c r="AY113" s="270">
        <v>4499</v>
      </c>
      <c r="AZ113" s="270">
        <v>4715</v>
      </c>
      <c r="BA113" s="270">
        <v>5370</v>
      </c>
      <c r="BB113" s="194"/>
      <c r="BC113" s="270">
        <v>100980</v>
      </c>
    </row>
    <row r="114" spans="1:55" ht="12.75">
      <c r="A114" s="214" t="s">
        <v>15</v>
      </c>
      <c r="B114" s="217" t="s">
        <v>44</v>
      </c>
      <c r="C114" s="193"/>
      <c r="D114" s="193"/>
      <c r="E114" s="193"/>
      <c r="F114" s="193"/>
      <c r="G114" s="193"/>
      <c r="H114" s="193"/>
      <c r="I114" s="193"/>
      <c r="J114" s="193"/>
      <c r="K114" s="193"/>
      <c r="L114" s="193"/>
      <c r="M114" s="193"/>
      <c r="N114" s="193"/>
      <c r="O114" s="193"/>
      <c r="P114" s="193"/>
      <c r="Q114" s="193"/>
      <c r="R114" s="193"/>
      <c r="S114" s="193"/>
      <c r="T114" s="193"/>
      <c r="U114" s="193"/>
      <c r="V114" s="193"/>
      <c r="W114" s="210"/>
      <c r="X114" s="210"/>
      <c r="Y114" s="210"/>
      <c r="Z114" s="210"/>
      <c r="AA114" s="210"/>
      <c r="AB114" s="210"/>
      <c r="AC114" s="210"/>
      <c r="AD114" s="210"/>
      <c r="AE114" s="210"/>
      <c r="AF114" s="210"/>
      <c r="AG114" s="210"/>
      <c r="AH114" s="210"/>
      <c r="AI114" s="210">
        <v>4302</v>
      </c>
      <c r="AJ114" s="210">
        <v>4900</v>
      </c>
      <c r="AK114" s="210">
        <v>5081</v>
      </c>
      <c r="AL114" s="210">
        <v>6424</v>
      </c>
      <c r="AM114" s="210">
        <v>5970</v>
      </c>
      <c r="AN114" s="210">
        <v>6551</v>
      </c>
      <c r="AO114" s="210">
        <v>6916</v>
      </c>
      <c r="AP114" s="210">
        <v>6840</v>
      </c>
      <c r="AQ114" s="210">
        <v>8017</v>
      </c>
      <c r="AR114" s="210">
        <v>6560</v>
      </c>
      <c r="AS114" s="210">
        <v>6888</v>
      </c>
      <c r="AT114" s="210">
        <v>7196</v>
      </c>
      <c r="AU114" s="210">
        <v>7314</v>
      </c>
      <c r="AV114" s="210">
        <v>8639</v>
      </c>
      <c r="AW114" s="210">
        <v>7330</v>
      </c>
      <c r="AX114" s="210">
        <v>8635</v>
      </c>
      <c r="AY114" s="210">
        <v>8037</v>
      </c>
      <c r="AZ114" s="210">
        <v>8323</v>
      </c>
      <c r="BA114" s="210">
        <v>9137</v>
      </c>
      <c r="BB114" s="194"/>
      <c r="BC114" s="210">
        <v>133060</v>
      </c>
    </row>
    <row r="115" spans="23:55" ht="12.75">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row>
    <row r="116" spans="1:55" ht="15.75">
      <c r="A116" s="185" t="s">
        <v>177</v>
      </c>
      <c r="C116" s="181"/>
      <c r="D116" s="181"/>
      <c r="E116" s="181"/>
      <c r="F116" s="181"/>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row>
    <row r="117" spans="2:55" ht="12.75">
      <c r="B117" s="218" t="s">
        <v>21</v>
      </c>
      <c r="C117" s="219"/>
      <c r="D117" s="220"/>
      <c r="E117" s="220"/>
      <c r="F117" s="220"/>
      <c r="G117" s="221" t="e">
        <v>#DIV/0!</v>
      </c>
      <c r="H117" s="221" t="e">
        <v>#DIV/0!</v>
      </c>
      <c r="I117" s="221" t="e">
        <v>#DIV/0!</v>
      </c>
      <c r="J117" s="221" t="e">
        <v>#DIV/0!</v>
      </c>
      <c r="K117" s="221" t="e">
        <v>#DIV/0!</v>
      </c>
      <c r="L117" s="221" t="e">
        <v>#DIV/0!</v>
      </c>
      <c r="M117" s="221" t="e">
        <v>#DIV/0!</v>
      </c>
      <c r="N117" s="221" t="e">
        <v>#DIV/0!</v>
      </c>
      <c r="O117" s="221" t="e">
        <v>#DIV/0!</v>
      </c>
      <c r="P117" s="221" t="e">
        <v>#DIV/0!</v>
      </c>
      <c r="Q117" s="221" t="e">
        <v>#DIV/0!</v>
      </c>
      <c r="R117" s="221"/>
      <c r="S117" s="221" t="e">
        <v>#DIV/0!</v>
      </c>
      <c r="T117" s="221" t="e">
        <v>#DIV/0!</v>
      </c>
      <c r="U117" s="221" t="e">
        <v>#DIV/0!</v>
      </c>
      <c r="V117" s="221" t="e">
        <v>#DIV/0!</v>
      </c>
      <c r="W117" s="221"/>
      <c r="X117" s="221"/>
      <c r="Y117" s="221"/>
      <c r="Z117" s="221"/>
      <c r="AA117" s="221"/>
      <c r="AB117" s="221"/>
      <c r="AC117" s="221"/>
      <c r="AD117" s="221"/>
      <c r="AE117" s="221"/>
      <c r="AF117" s="221"/>
      <c r="AG117" s="221"/>
      <c r="AH117" s="221"/>
      <c r="AI117" s="304">
        <v>13.703938224845812</v>
      </c>
      <c r="AJ117" s="304">
        <v>14.634282507323752</v>
      </c>
      <c r="AK117" s="304">
        <v>14.129075811489402</v>
      </c>
      <c r="AL117" s="304">
        <v>16.00372137712991</v>
      </c>
      <c r="AM117" s="304">
        <v>15.998946613737802</v>
      </c>
      <c r="AN117" s="304">
        <v>16.18479509653837</v>
      </c>
      <c r="AO117" s="304">
        <v>17.55423396634453</v>
      </c>
      <c r="AP117" s="304">
        <v>18.148692008662156</v>
      </c>
      <c r="AQ117" s="304">
        <v>21.348885349850587</v>
      </c>
      <c r="AR117" s="304">
        <v>18.883451713623167</v>
      </c>
      <c r="AS117" s="304">
        <v>18.526667518761297</v>
      </c>
      <c r="AT117" s="304">
        <v>20.77327587780963</v>
      </c>
      <c r="AU117" s="304">
        <v>21.287088940420325</v>
      </c>
      <c r="AV117" s="304">
        <v>22.29134332718608</v>
      </c>
      <c r="AW117" s="304">
        <v>20.03706611645699</v>
      </c>
      <c r="AX117" s="304">
        <v>20.096956196249565</v>
      </c>
      <c r="AY117" s="304">
        <v>20.248689904504538</v>
      </c>
      <c r="AZ117" s="304">
        <v>18.878704329249366</v>
      </c>
      <c r="BA117" s="304">
        <v>20.7712673690361</v>
      </c>
      <c r="BB117" s="194"/>
      <c r="BC117" s="304">
        <v>18.400194482923116</v>
      </c>
    </row>
    <row r="118" spans="2:55" ht="12.75">
      <c r="B118" s="215" t="s">
        <v>22</v>
      </c>
      <c r="C118" s="222"/>
      <c r="D118" s="223"/>
      <c r="E118" s="223"/>
      <c r="F118" s="223"/>
      <c r="G118" s="224" t="e">
        <v>#DIV/0!</v>
      </c>
      <c r="H118" s="224" t="e">
        <v>#DIV/0!</v>
      </c>
      <c r="I118" s="224" t="e">
        <v>#DIV/0!</v>
      </c>
      <c r="J118" s="224" t="e">
        <v>#DIV/0!</v>
      </c>
      <c r="K118" s="224" t="e">
        <v>#DIV/0!</v>
      </c>
      <c r="L118" s="224" t="e">
        <v>#DIV/0!</v>
      </c>
      <c r="M118" s="224" t="e">
        <v>#DIV/0!</v>
      </c>
      <c r="N118" s="224" t="e">
        <v>#DIV/0!</v>
      </c>
      <c r="O118" s="224" t="e">
        <v>#DIV/0!</v>
      </c>
      <c r="P118" s="224" t="e">
        <v>#DIV/0!</v>
      </c>
      <c r="Q118" s="224" t="e">
        <v>#DIV/0!</v>
      </c>
      <c r="R118" s="224"/>
      <c r="S118" s="224" t="e">
        <v>#DIV/0!</v>
      </c>
      <c r="T118" s="224" t="e">
        <v>#DIV/0!</v>
      </c>
      <c r="U118" s="224" t="e">
        <v>#DIV/0!</v>
      </c>
      <c r="V118" s="224" t="e">
        <v>#DIV/0!</v>
      </c>
      <c r="W118" s="224"/>
      <c r="X118" s="224"/>
      <c r="Y118" s="224"/>
      <c r="Z118" s="224"/>
      <c r="AA118" s="224"/>
      <c r="AB118" s="224"/>
      <c r="AC118" s="224"/>
      <c r="AD118" s="224"/>
      <c r="AE118" s="224"/>
      <c r="AF118" s="224"/>
      <c r="AG118" s="224"/>
      <c r="AH118" s="224"/>
      <c r="AI118" s="305">
        <v>13.703938224845812</v>
      </c>
      <c r="AJ118" s="305">
        <v>14.634282507323752</v>
      </c>
      <c r="AK118" s="305">
        <v>14.129075811489402</v>
      </c>
      <c r="AL118" s="305">
        <v>16.00372137712991</v>
      </c>
      <c r="AM118" s="305">
        <v>15.998946613737802</v>
      </c>
      <c r="AN118" s="305">
        <v>16.18479509653837</v>
      </c>
      <c r="AO118" s="305">
        <v>17.55423396634453</v>
      </c>
      <c r="AP118" s="305">
        <v>18.148692008662156</v>
      </c>
      <c r="AQ118" s="305">
        <v>21.348885349850587</v>
      </c>
      <c r="AR118" s="305">
        <v>18.883451713623167</v>
      </c>
      <c r="AS118" s="305">
        <v>18.526667518761297</v>
      </c>
      <c r="AT118" s="305">
        <v>20.77327587780963</v>
      </c>
      <c r="AU118" s="305">
        <v>21.287088940420325</v>
      </c>
      <c r="AV118" s="305">
        <v>22.29134332718608</v>
      </c>
      <c r="AW118" s="305">
        <v>20.03706611645699</v>
      </c>
      <c r="AX118" s="305">
        <v>20.096956196249565</v>
      </c>
      <c r="AY118" s="305">
        <v>20.248689904504538</v>
      </c>
      <c r="AZ118" s="305">
        <v>18.878704329249366</v>
      </c>
      <c r="BA118" s="305">
        <v>20.7712673690361</v>
      </c>
      <c r="BB118" s="194"/>
      <c r="BC118" s="305">
        <v>18.400194482923116</v>
      </c>
    </row>
    <row r="119" spans="2:55" ht="12.75">
      <c r="B119" s="215" t="s">
        <v>79</v>
      </c>
      <c r="C119" s="225" t="e">
        <v>#DIV/0!</v>
      </c>
      <c r="D119" s="226" t="e">
        <v>#DIV/0!</v>
      </c>
      <c r="E119" s="226" t="e">
        <v>#DIV/0!</v>
      </c>
      <c r="F119" s="226" t="e">
        <v>#DIV/0!</v>
      </c>
      <c r="G119" s="227" t="e">
        <v>#DIV/0!</v>
      </c>
      <c r="H119" s="227" t="e">
        <v>#DIV/0!</v>
      </c>
      <c r="I119" s="227" t="e">
        <v>#DIV/0!</v>
      </c>
      <c r="J119" s="227" t="e">
        <v>#DIV/0!</v>
      </c>
      <c r="K119" s="227" t="e">
        <v>#DIV/0!</v>
      </c>
      <c r="L119" s="227" t="e">
        <v>#DIV/0!</v>
      </c>
      <c r="M119" s="227" t="e">
        <v>#DIV/0!</v>
      </c>
      <c r="N119" s="227" t="e">
        <v>#DIV/0!</v>
      </c>
      <c r="O119" s="227" t="e">
        <v>#DIV/0!</v>
      </c>
      <c r="P119" s="227" t="e">
        <v>#DIV/0!</v>
      </c>
      <c r="Q119" s="227" t="e">
        <v>#DIV/0!</v>
      </c>
      <c r="R119" s="227"/>
      <c r="S119" s="227" t="e">
        <v>#DIV/0!</v>
      </c>
      <c r="T119" s="227" t="e">
        <v>#DIV/0!</v>
      </c>
      <c r="U119" s="227" t="e">
        <v>#DIV/0!</v>
      </c>
      <c r="V119" s="227" t="e">
        <v>#DIV/0!</v>
      </c>
      <c r="W119" s="228"/>
      <c r="X119" s="228"/>
      <c r="Y119" s="228"/>
      <c r="Z119" s="228"/>
      <c r="AA119" s="228"/>
      <c r="AB119" s="228"/>
      <c r="AC119" s="228"/>
      <c r="AD119" s="228"/>
      <c r="AE119" s="228"/>
      <c r="AF119" s="228"/>
      <c r="AG119" s="228"/>
      <c r="AH119" s="228"/>
      <c r="AI119" s="228">
        <v>0.02885208115569135</v>
      </c>
      <c r="AJ119" s="228">
        <v>0.03498644714386106</v>
      </c>
      <c r="AK119" s="228">
        <v>0.0287248008110532</v>
      </c>
      <c r="AL119" s="228">
        <v>0.022342073555568307</v>
      </c>
      <c r="AM119" s="228">
        <v>0.007851329790286849</v>
      </c>
      <c r="AN119" s="228">
        <v>0.020548955532105617</v>
      </c>
      <c r="AO119" s="228">
        <v>0.019427124743691678</v>
      </c>
      <c r="AP119" s="228">
        <v>0.013083733873007842</v>
      </c>
      <c r="AQ119" s="228">
        <v>0.007225744294672734</v>
      </c>
      <c r="AR119" s="228">
        <v>0.003829083630667479</v>
      </c>
      <c r="AS119" s="228">
        <v>0.006770807667668654</v>
      </c>
      <c r="AT119" s="228">
        <v>0.006829628457664215</v>
      </c>
      <c r="AU119" s="228">
        <v>0.010318828645685906</v>
      </c>
      <c r="AV119" s="228">
        <v>0.012516075129215369</v>
      </c>
      <c r="AW119" s="228">
        <v>0.007937158843416533</v>
      </c>
      <c r="AX119" s="228">
        <v>0.012837868532230954</v>
      </c>
      <c r="AY119" s="228">
        <v>0.006312220458808253</v>
      </c>
      <c r="AZ119" s="228">
        <v>0.011083922509260782</v>
      </c>
      <c r="BA119" s="228">
        <v>0.013080398741187433</v>
      </c>
      <c r="BB119" s="194"/>
      <c r="BC119" s="227">
        <v>0.013507384756220823</v>
      </c>
    </row>
    <row r="120" spans="2:55" ht="12.75">
      <c r="B120" s="215" t="s">
        <v>161</v>
      </c>
      <c r="C120" s="225" t="e">
        <v>#DIV/0!</v>
      </c>
      <c r="D120" s="226" t="e">
        <v>#DIV/0!</v>
      </c>
      <c r="E120" s="226" t="e">
        <v>#DIV/0!</v>
      </c>
      <c r="F120" s="226" t="e">
        <v>#DIV/0!</v>
      </c>
      <c r="G120" s="227" t="e">
        <v>#DIV/0!</v>
      </c>
      <c r="H120" s="227" t="e">
        <v>#DIV/0!</v>
      </c>
      <c r="I120" s="227" t="e">
        <v>#DIV/0!</v>
      </c>
      <c r="J120" s="227" t="e">
        <v>#DIV/0!</v>
      </c>
      <c r="K120" s="227" t="e">
        <v>#DIV/0!</v>
      </c>
      <c r="L120" s="227" t="e">
        <v>#DIV/0!</v>
      </c>
      <c r="M120" s="227" t="e">
        <v>#DIV/0!</v>
      </c>
      <c r="N120" s="227" t="e">
        <v>#DIV/0!</v>
      </c>
      <c r="O120" s="227" t="e">
        <v>#DIV/0!</v>
      </c>
      <c r="P120" s="227" t="e">
        <v>#DIV/0!</v>
      </c>
      <c r="Q120" s="227" t="e">
        <v>#DIV/0!</v>
      </c>
      <c r="R120" s="227"/>
      <c r="S120" s="227" t="e">
        <v>#DIV/0!</v>
      </c>
      <c r="T120" s="227" t="e">
        <v>#DIV/0!</v>
      </c>
      <c r="U120" s="227" t="e">
        <v>#DIV/0!</v>
      </c>
      <c r="V120" s="227" t="e">
        <v>#DIV/0!</v>
      </c>
      <c r="W120" s="227"/>
      <c r="X120" s="227"/>
      <c r="Y120" s="227"/>
      <c r="Z120" s="227"/>
      <c r="AA120" s="227"/>
      <c r="AB120" s="227"/>
      <c r="AC120" s="227"/>
      <c r="AD120" s="227"/>
      <c r="AE120" s="227"/>
      <c r="AF120" s="227"/>
      <c r="AG120" s="227"/>
      <c r="AH120" s="227"/>
      <c r="AI120" s="227">
        <v>0.8736828883647579</v>
      </c>
      <c r="AJ120" s="227">
        <v>0.9259297789336801</v>
      </c>
      <c r="AK120" s="227">
        <v>0.9354717839602821</v>
      </c>
      <c r="AL120" s="227">
        <v>0.9538721566233949</v>
      </c>
      <c r="AM120" s="227">
        <v>0.9724536524545846</v>
      </c>
      <c r="AN120" s="227">
        <v>0.9194239550403934</v>
      </c>
      <c r="AO120" s="227">
        <v>0.9278838890687385</v>
      </c>
      <c r="AP120" s="227">
        <v>0.9449193273315486</v>
      </c>
      <c r="AQ120" s="227">
        <v>0.9656344179951954</v>
      </c>
      <c r="AR120" s="227">
        <v>0.9827156877105611</v>
      </c>
      <c r="AS120" s="227">
        <v>0.9650331496125889</v>
      </c>
      <c r="AT120" s="227">
        <v>0.9653620230147341</v>
      </c>
      <c r="AU120" s="227">
        <v>0.9512542485430446</v>
      </c>
      <c r="AV120" s="227">
        <v>0.940471501244542</v>
      </c>
      <c r="AW120" s="227">
        <v>0.9653167397735387</v>
      </c>
      <c r="AX120" s="227">
        <v>0.9427685681932094</v>
      </c>
      <c r="AY120" s="227">
        <v>0.9703784869652559</v>
      </c>
      <c r="AZ120" s="227">
        <v>0.9506290920564803</v>
      </c>
      <c r="BA120" s="227">
        <v>0.933332134863779</v>
      </c>
      <c r="BB120" s="194"/>
      <c r="BC120" s="227">
        <v>0.9486034887912234</v>
      </c>
    </row>
    <row r="121" spans="2:55" ht="12.75">
      <c r="B121" s="215" t="s">
        <v>162</v>
      </c>
      <c r="C121" s="225" t="e">
        <v>#DIV/0!</v>
      </c>
      <c r="D121" s="226" t="e">
        <v>#DIV/0!</v>
      </c>
      <c r="E121" s="226" t="e">
        <v>#DIV/0!</v>
      </c>
      <c r="F121" s="226" t="e">
        <v>#DIV/0!</v>
      </c>
      <c r="G121" s="227" t="e">
        <v>#DIV/0!</v>
      </c>
      <c r="H121" s="227" t="e">
        <v>#DIV/0!</v>
      </c>
      <c r="I121" s="227" t="e">
        <v>#DIV/0!</v>
      </c>
      <c r="J121" s="227" t="e">
        <v>#DIV/0!</v>
      </c>
      <c r="K121" s="227" t="e">
        <v>#DIV/0!</v>
      </c>
      <c r="L121" s="227" t="e">
        <v>#DIV/0!</v>
      </c>
      <c r="M121" s="227" t="e">
        <v>#DIV/0!</v>
      </c>
      <c r="N121" s="227" t="e">
        <v>#DIV/0!</v>
      </c>
      <c r="O121" s="227" t="e">
        <v>#DIV/0!</v>
      </c>
      <c r="P121" s="227" t="e">
        <v>#DIV/0!</v>
      </c>
      <c r="Q121" s="227" t="e">
        <v>#DIV/0!</v>
      </c>
      <c r="R121" s="227"/>
      <c r="S121" s="227" t="e">
        <v>#DIV/0!</v>
      </c>
      <c r="T121" s="227" t="e">
        <v>#DIV/0!</v>
      </c>
      <c r="U121" s="227" t="e">
        <v>#DIV/0!</v>
      </c>
      <c r="V121" s="227" t="e">
        <v>#DIV/0!</v>
      </c>
      <c r="W121" s="227"/>
      <c r="X121" s="227"/>
      <c r="Y121" s="227"/>
      <c r="Z121" s="227"/>
      <c r="AA121" s="227"/>
      <c r="AB121" s="227"/>
      <c r="AC121" s="227"/>
      <c r="AD121" s="227"/>
      <c r="AE121" s="227"/>
      <c r="AF121" s="227"/>
      <c r="AG121" s="227"/>
      <c r="AH121" s="227"/>
      <c r="AI121" s="227">
        <v>0.8636902851241399</v>
      </c>
      <c r="AJ121" s="227">
        <v>0.847516254876463</v>
      </c>
      <c r="AK121" s="227">
        <v>0.851900919346421</v>
      </c>
      <c r="AL121" s="227">
        <v>0.8506068217563792</v>
      </c>
      <c r="AM121" s="227">
        <v>0.8539950360642748</v>
      </c>
      <c r="AN121" s="227">
        <v>0.8561058424072123</v>
      </c>
      <c r="AO121" s="227">
        <v>0.8323837272040574</v>
      </c>
      <c r="AP121" s="227">
        <v>0.854944237149738</v>
      </c>
      <c r="AQ121" s="227">
        <v>0.8409871150906312</v>
      </c>
      <c r="AR121" s="227">
        <v>0.8415897661247009</v>
      </c>
      <c r="AS121" s="227">
        <v>0.849728412812525</v>
      </c>
      <c r="AT121" s="227">
        <v>0.8561445417999982</v>
      </c>
      <c r="AU121" s="227">
        <v>0.8530200697241614</v>
      </c>
      <c r="AV121" s="227">
        <v>0.8470009470252512</v>
      </c>
      <c r="AW121" s="227">
        <v>0.9053721958955051</v>
      </c>
      <c r="AX121" s="227">
        <v>0.8428316842711021</v>
      </c>
      <c r="AY121" s="227">
        <v>0.8441674656439757</v>
      </c>
      <c r="AZ121" s="227">
        <v>0.8481304725092688</v>
      </c>
      <c r="BA121" s="227">
        <v>0.8578195644162404</v>
      </c>
      <c r="BB121" s="194"/>
      <c r="BC121" s="227">
        <v>0.85250877866637</v>
      </c>
    </row>
    <row r="122" spans="2:55" ht="12.75">
      <c r="B122" s="215" t="s">
        <v>163</v>
      </c>
      <c r="C122" s="225" t="e">
        <v>#DIV/0!</v>
      </c>
      <c r="D122" s="226" t="e">
        <v>#DIV/0!</v>
      </c>
      <c r="E122" s="226" t="e">
        <v>#DIV/0!</v>
      </c>
      <c r="F122" s="226" t="e">
        <v>#DIV/0!</v>
      </c>
      <c r="G122" s="227" t="e">
        <v>#DIV/0!</v>
      </c>
      <c r="H122" s="227" t="e">
        <v>#DIV/0!</v>
      </c>
      <c r="I122" s="227" t="e">
        <v>#DIV/0!</v>
      </c>
      <c r="J122" s="227" t="e">
        <v>#DIV/0!</v>
      </c>
      <c r="K122" s="227" t="e">
        <v>#DIV/0!</v>
      </c>
      <c r="L122" s="227" t="e">
        <v>#DIV/0!</v>
      </c>
      <c r="M122" s="227" t="e">
        <v>#DIV/0!</v>
      </c>
      <c r="N122" s="227" t="e">
        <v>#DIV/0!</v>
      </c>
      <c r="O122" s="227" t="e">
        <v>#DIV/0!</v>
      </c>
      <c r="P122" s="227" t="e">
        <v>#DIV/0!</v>
      </c>
      <c r="Q122" s="227" t="e">
        <v>#DIV/0!</v>
      </c>
      <c r="R122" s="227"/>
      <c r="S122" s="227" t="e">
        <v>#DIV/0!</v>
      </c>
      <c r="T122" s="227" t="e">
        <v>#DIV/0!</v>
      </c>
      <c r="U122" s="227" t="e">
        <v>#DIV/0!</v>
      </c>
      <c r="V122" s="227" t="e">
        <v>#DIV/0!</v>
      </c>
      <c r="W122" s="227"/>
      <c r="X122" s="227"/>
      <c r="Y122" s="227"/>
      <c r="Z122" s="227"/>
      <c r="AA122" s="227"/>
      <c r="AB122" s="227"/>
      <c r="AC122" s="227"/>
      <c r="AD122" s="227"/>
      <c r="AE122" s="227"/>
      <c r="AF122" s="227"/>
      <c r="AG122" s="227"/>
      <c r="AH122" s="227"/>
      <c r="AI122" s="227">
        <v>0.22098167557534226</v>
      </c>
      <c r="AJ122" s="227">
        <v>0.22270481144343304</v>
      </c>
      <c r="AK122" s="227">
        <v>0.22132562527600466</v>
      </c>
      <c r="AL122" s="227">
        <v>0.20993450550482406</v>
      </c>
      <c r="AM122" s="227">
        <v>0.1910416108321001</v>
      </c>
      <c r="AN122" s="227">
        <v>0.18196932443507785</v>
      </c>
      <c r="AO122" s="227">
        <v>0.18589619078450415</v>
      </c>
      <c r="AP122" s="227">
        <v>0.1818416727821476</v>
      </c>
      <c r="AQ122" s="227">
        <v>0.18852151124699715</v>
      </c>
      <c r="AR122" s="227">
        <v>0.20623016454274692</v>
      </c>
      <c r="AS122" s="227">
        <v>0.19705048326543653</v>
      </c>
      <c r="AT122" s="227">
        <v>0.1970692313863213</v>
      </c>
      <c r="AU122" s="227">
        <v>0.18902412386086623</v>
      </c>
      <c r="AV122" s="227">
        <v>0.17407665038006723</v>
      </c>
      <c r="AW122" s="227">
        <v>0.2006250405719956</v>
      </c>
      <c r="AX122" s="227">
        <v>0.19113033470084836</v>
      </c>
      <c r="AY122" s="227">
        <v>0.18610236040725014</v>
      </c>
      <c r="AZ122" s="227">
        <v>0.19202098288238542</v>
      </c>
      <c r="BA122" s="227">
        <v>0.19087125740429473</v>
      </c>
      <c r="BB122" s="194"/>
      <c r="BC122" s="227">
        <v>0.19488318464238766</v>
      </c>
    </row>
    <row r="123" spans="2:55" ht="12.75">
      <c r="B123" s="215" t="s">
        <v>50</v>
      </c>
      <c r="C123" s="225" t="e">
        <v>#DIV/0!</v>
      </c>
      <c r="D123" s="226" t="e">
        <v>#DIV/0!</v>
      </c>
      <c r="E123" s="226" t="e">
        <v>#DIV/0!</v>
      </c>
      <c r="F123" s="226" t="e">
        <v>#DIV/0!</v>
      </c>
      <c r="G123" s="227" t="e">
        <v>#DIV/0!</v>
      </c>
      <c r="H123" s="227" t="e">
        <v>#DIV/0!</v>
      </c>
      <c r="I123" s="227" t="e">
        <v>#DIV/0!</v>
      </c>
      <c r="J123" s="227" t="e">
        <v>#DIV/0!</v>
      </c>
      <c r="K123" s="227" t="e">
        <v>#DIV/0!</v>
      </c>
      <c r="L123" s="227" t="e">
        <v>#DIV/0!</v>
      </c>
      <c r="M123" s="227" t="e">
        <v>#DIV/0!</v>
      </c>
      <c r="N123" s="227" t="e">
        <v>#DIV/0!</v>
      </c>
      <c r="O123" s="227" t="e">
        <v>#DIV/0!</v>
      </c>
      <c r="P123" s="227" t="e">
        <v>#DIV/0!</v>
      </c>
      <c r="Q123" s="227" t="e">
        <v>#DIV/0!</v>
      </c>
      <c r="R123" s="227"/>
      <c r="S123" s="227" t="e">
        <v>#DIV/0!</v>
      </c>
      <c r="T123" s="227" t="e">
        <v>#DIV/0!</v>
      </c>
      <c r="U123" s="227" t="e">
        <v>#DIV/0!</v>
      </c>
      <c r="V123" s="227" t="e">
        <v>#DIV/0!</v>
      </c>
      <c r="W123" s="227"/>
      <c r="X123" s="227"/>
      <c r="Y123" s="227"/>
      <c r="Z123" s="227"/>
      <c r="AA123" s="227"/>
      <c r="AB123" s="227"/>
      <c r="AC123" s="227"/>
      <c r="AD123" s="227"/>
      <c r="AE123" s="227"/>
      <c r="AF123" s="227"/>
      <c r="AG123" s="227"/>
      <c r="AH123" s="227"/>
      <c r="AI123" s="227">
        <v>0.4599595806492358</v>
      </c>
      <c r="AJ123" s="227">
        <v>0.4434777531239052</v>
      </c>
      <c r="AK123" s="227">
        <v>0.4076425418707298</v>
      </c>
      <c r="AL123" s="227">
        <v>0.35424354243542433</v>
      </c>
      <c r="AM123" s="227">
        <v>0.4350106739859713</v>
      </c>
      <c r="AN123" s="227">
        <v>0.337086604040664</v>
      </c>
      <c r="AO123" s="227">
        <v>0.40552620885818774</v>
      </c>
      <c r="AP123" s="227">
        <v>0.39572557267094866</v>
      </c>
      <c r="AQ123" s="227">
        <v>0.463602242713498</v>
      </c>
      <c r="AR123" s="227">
        <v>0.5564657417491359</v>
      </c>
      <c r="AS123" s="227">
        <v>0.32449961996453003</v>
      </c>
      <c r="AT123" s="227">
        <v>0.38016192500791535</v>
      </c>
      <c r="AU123" s="227">
        <v>0.36493482481279466</v>
      </c>
      <c r="AV123" s="227">
        <v>0.24572721582976265</v>
      </c>
      <c r="AW123" s="227">
        <v>0.36493482481279466</v>
      </c>
      <c r="AX123" s="227">
        <v>0.2533022533022533</v>
      </c>
      <c r="AY123" s="227">
        <v>0.37917668416662575</v>
      </c>
      <c r="AZ123" s="227">
        <v>0.35082674335010783</v>
      </c>
      <c r="BA123" s="227">
        <v>0.3066164351306805</v>
      </c>
      <c r="BB123" s="194"/>
      <c r="BC123" s="227">
        <v>0.37875781749527315</v>
      </c>
    </row>
    <row r="124" spans="2:55" ht="12.75">
      <c r="B124" s="215" t="s">
        <v>87</v>
      </c>
      <c r="C124" s="230">
        <v>0</v>
      </c>
      <c r="D124" s="231">
        <v>0</v>
      </c>
      <c r="E124" s="231">
        <v>0</v>
      </c>
      <c r="F124" s="231">
        <v>0</v>
      </c>
      <c r="G124" s="232">
        <v>0</v>
      </c>
      <c r="H124" s="232">
        <v>0</v>
      </c>
      <c r="I124" s="232">
        <v>0</v>
      </c>
      <c r="J124" s="232">
        <v>0</v>
      </c>
      <c r="K124" s="232">
        <v>0</v>
      </c>
      <c r="L124" s="232">
        <v>0</v>
      </c>
      <c r="M124" s="232">
        <v>0</v>
      </c>
      <c r="N124" s="232">
        <v>0</v>
      </c>
      <c r="O124" s="232">
        <v>0</v>
      </c>
      <c r="P124" s="232">
        <v>0</v>
      </c>
      <c r="Q124" s="232">
        <v>0</v>
      </c>
      <c r="R124" s="232"/>
      <c r="S124" s="232">
        <v>0</v>
      </c>
      <c r="T124" s="232">
        <v>0</v>
      </c>
      <c r="U124" s="232">
        <v>0</v>
      </c>
      <c r="V124" s="232">
        <v>0</v>
      </c>
      <c r="W124" s="232"/>
      <c r="X124" s="232"/>
      <c r="Y124" s="232"/>
      <c r="Z124" s="232"/>
      <c r="AA124" s="232"/>
      <c r="AB124" s="232"/>
      <c r="AC124" s="232"/>
      <c r="AD124" s="232"/>
      <c r="AE124" s="232"/>
      <c r="AF124" s="232"/>
      <c r="AG124" s="232"/>
      <c r="AH124" s="232"/>
      <c r="AI124" s="232">
        <v>0.0008564814814814815</v>
      </c>
      <c r="AJ124" s="232">
        <v>0.0008101851851851852</v>
      </c>
      <c r="AK124" s="232">
        <v>0.000798611111111111</v>
      </c>
      <c r="AL124" s="232">
        <v>0.000787037037037037</v>
      </c>
      <c r="AM124" s="232">
        <v>0.0007060185185185185</v>
      </c>
      <c r="AN124" s="232">
        <v>0.000775462962962963</v>
      </c>
      <c r="AO124" s="232">
        <v>0.0007638888888888889</v>
      </c>
      <c r="AP124" s="232">
        <v>0.0007291666666666667</v>
      </c>
      <c r="AQ124" s="232">
        <v>0.0006944444444444445</v>
      </c>
      <c r="AR124" s="232">
        <v>0.0007523148148148147</v>
      </c>
      <c r="AS124" s="232">
        <v>0.0008217592592592592</v>
      </c>
      <c r="AT124" s="232">
        <v>0.000775462962962963</v>
      </c>
      <c r="AU124" s="232">
        <v>0.0007638888888888889</v>
      </c>
      <c r="AV124" s="232">
        <v>0.0007523148148148147</v>
      </c>
      <c r="AW124" s="232">
        <v>0.0007638888888888889</v>
      </c>
      <c r="AX124" s="232">
        <v>0.000787037037037037</v>
      </c>
      <c r="AY124" s="232">
        <v>0.0008333333333333334</v>
      </c>
      <c r="AZ124" s="232">
        <v>0.0008564814814814815</v>
      </c>
      <c r="BA124" s="232">
        <v>0.0008564814814814815</v>
      </c>
      <c r="BB124" s="194"/>
      <c r="BC124" s="232">
        <v>0.0007804353318338409</v>
      </c>
    </row>
    <row r="125" spans="2:55" ht="12.75">
      <c r="B125" s="215" t="s">
        <v>88</v>
      </c>
      <c r="C125" s="230"/>
      <c r="D125" s="231"/>
      <c r="E125" s="231"/>
      <c r="F125" s="231"/>
      <c r="G125" s="232">
        <v>0</v>
      </c>
      <c r="H125" s="232">
        <v>0</v>
      </c>
      <c r="I125" s="232">
        <v>0</v>
      </c>
      <c r="J125" s="232">
        <v>0</v>
      </c>
      <c r="K125" s="232">
        <v>0</v>
      </c>
      <c r="L125" s="232">
        <v>0</v>
      </c>
      <c r="M125" s="232">
        <v>0</v>
      </c>
      <c r="N125" s="232">
        <v>0</v>
      </c>
      <c r="O125" s="232">
        <v>0</v>
      </c>
      <c r="P125" s="232">
        <v>0</v>
      </c>
      <c r="Q125" s="232">
        <v>0</v>
      </c>
      <c r="R125" s="232"/>
      <c r="S125" s="232">
        <v>0</v>
      </c>
      <c r="T125" s="232">
        <v>0</v>
      </c>
      <c r="U125" s="232">
        <v>0</v>
      </c>
      <c r="V125" s="232">
        <v>0</v>
      </c>
      <c r="W125" s="232"/>
      <c r="X125" s="232"/>
      <c r="Y125" s="232"/>
      <c r="Z125" s="232"/>
      <c r="AA125" s="232"/>
      <c r="AB125" s="232"/>
      <c r="AC125" s="232"/>
      <c r="AD125" s="232"/>
      <c r="AE125" s="232"/>
      <c r="AF125" s="232"/>
      <c r="AG125" s="232"/>
      <c r="AH125" s="232"/>
      <c r="AI125" s="232" t="s">
        <v>188</v>
      </c>
      <c r="AJ125" s="232" t="s">
        <v>188</v>
      </c>
      <c r="AK125" s="232" t="s">
        <v>188</v>
      </c>
      <c r="AL125" s="232" t="s">
        <v>188</v>
      </c>
      <c r="AM125" s="232" t="s">
        <v>188</v>
      </c>
      <c r="AN125" s="232" t="s">
        <v>188</v>
      </c>
      <c r="AO125" s="232" t="s">
        <v>188</v>
      </c>
      <c r="AP125" s="232" t="s">
        <v>188</v>
      </c>
      <c r="AQ125" s="232" t="s">
        <v>188</v>
      </c>
      <c r="AR125" s="232" t="s">
        <v>188</v>
      </c>
      <c r="AS125" s="232" t="s">
        <v>188</v>
      </c>
      <c r="AT125" s="232" t="s">
        <v>188</v>
      </c>
      <c r="AU125" s="232" t="s">
        <v>188</v>
      </c>
      <c r="AV125" s="232" t="s">
        <v>188</v>
      </c>
      <c r="AW125" s="232" t="s">
        <v>188</v>
      </c>
      <c r="AX125" s="232" t="s">
        <v>188</v>
      </c>
      <c r="AY125" s="232" t="s">
        <v>188</v>
      </c>
      <c r="AZ125" s="232" t="s">
        <v>188</v>
      </c>
      <c r="BA125" s="232" t="s">
        <v>188</v>
      </c>
      <c r="BB125" s="194"/>
      <c r="BC125" s="232" t="s">
        <v>188</v>
      </c>
    </row>
    <row r="126" spans="2:55" ht="12.75">
      <c r="B126" s="215" t="s">
        <v>93</v>
      </c>
      <c r="C126" s="225" t="e">
        <v>#DIV/0!</v>
      </c>
      <c r="D126" s="226" t="e">
        <v>#DIV/0!</v>
      </c>
      <c r="E126" s="226" t="e">
        <v>#DIV/0!</v>
      </c>
      <c r="F126" s="226" t="e">
        <v>#DIV/0!</v>
      </c>
      <c r="G126" s="227" t="e">
        <v>#DIV/0!</v>
      </c>
      <c r="H126" s="227" t="e">
        <v>#DIV/0!</v>
      </c>
      <c r="I126" s="227" t="e">
        <v>#DIV/0!</v>
      </c>
      <c r="J126" s="227" t="e">
        <v>#DIV/0!</v>
      </c>
      <c r="K126" s="227" t="e">
        <v>#DIV/0!</v>
      </c>
      <c r="L126" s="227" t="e">
        <v>#DIV/0!</v>
      </c>
      <c r="M126" s="227" t="e">
        <v>#DIV/0!</v>
      </c>
      <c r="N126" s="227" t="e">
        <v>#DIV/0!</v>
      </c>
      <c r="O126" s="227" t="e">
        <v>#DIV/0!</v>
      </c>
      <c r="P126" s="227" t="e">
        <v>#DIV/0!</v>
      </c>
      <c r="Q126" s="227" t="e">
        <v>#DIV/0!</v>
      </c>
      <c r="R126" s="227"/>
      <c r="S126" s="227" t="e">
        <v>#DIV/0!</v>
      </c>
      <c r="T126" s="227" t="e">
        <v>#DIV/0!</v>
      </c>
      <c r="U126" s="227" t="e">
        <v>#DIV/0!</v>
      </c>
      <c r="V126" s="227" t="e">
        <v>#DIV/0!</v>
      </c>
      <c r="W126" s="227"/>
      <c r="X126" s="227"/>
      <c r="Y126" s="227"/>
      <c r="Z126" s="227"/>
      <c r="AA126" s="227"/>
      <c r="AB126" s="227"/>
      <c r="AC126" s="227"/>
      <c r="AD126" s="227"/>
      <c r="AE126" s="227"/>
      <c r="AF126" s="227"/>
      <c r="AG126" s="227"/>
      <c r="AH126" s="227"/>
      <c r="AI126" s="227">
        <v>0.1184039747114566</v>
      </c>
      <c r="AJ126" s="227">
        <v>0.12394018205461639</v>
      </c>
      <c r="AK126" s="227">
        <v>0.13090315414776452</v>
      </c>
      <c r="AL126" s="227">
        <v>0.13546092631282425</v>
      </c>
      <c r="AM126" s="227">
        <v>0.10787820878826367</v>
      </c>
      <c r="AN126" s="227">
        <v>0.12054794520547946</v>
      </c>
      <c r="AO126" s="227">
        <v>0.11045645840077695</v>
      </c>
      <c r="AP126" s="227">
        <v>0.10985126461255414</v>
      </c>
      <c r="AQ126" s="227">
        <v>0.10109630923782485</v>
      </c>
      <c r="AR126" s="227">
        <v>0.09144084761486256</v>
      </c>
      <c r="AS126" s="227">
        <v>0.13304776739356178</v>
      </c>
      <c r="AT126" s="227">
        <v>0.12199948301526888</v>
      </c>
      <c r="AU126" s="227">
        <v>0.12002516360713318</v>
      </c>
      <c r="AV126" s="227">
        <v>0.13126775672346025</v>
      </c>
      <c r="AW126" s="227">
        <v>0.12739142933981248</v>
      </c>
      <c r="AX126" s="227">
        <v>0.14280940800831649</v>
      </c>
      <c r="AY126" s="227">
        <v>0.11562799616490892</v>
      </c>
      <c r="AZ126" s="227">
        <v>0.12470418868817544</v>
      </c>
      <c r="BA126" s="227">
        <v>0.13253575184489408</v>
      </c>
      <c r="BB126" s="194"/>
      <c r="BC126" s="227">
        <v>0.12101510583066025</v>
      </c>
    </row>
    <row r="127" spans="2:55" ht="12.75">
      <c r="B127" s="215" t="s">
        <v>94</v>
      </c>
      <c r="C127" s="225" t="e">
        <v>#DIV/0!</v>
      </c>
      <c r="D127" s="226" t="e">
        <v>#DIV/0!</v>
      </c>
      <c r="E127" s="226" t="e">
        <v>#DIV/0!</v>
      </c>
      <c r="F127" s="226" t="e">
        <v>#DIV/0!</v>
      </c>
      <c r="G127" s="227" t="e">
        <v>#DIV/0!</v>
      </c>
      <c r="H127" s="227" t="e">
        <v>#DIV/0!</v>
      </c>
      <c r="I127" s="227" t="e">
        <v>#DIV/0!</v>
      </c>
      <c r="J127" s="227" t="e">
        <v>#DIV/0!</v>
      </c>
      <c r="K127" s="227" t="e">
        <v>#DIV/0!</v>
      </c>
      <c r="L127" s="227" t="e">
        <v>#DIV/0!</v>
      </c>
      <c r="M127" s="227" t="e">
        <v>#DIV/0!</v>
      </c>
      <c r="N127" s="227" t="e">
        <v>#DIV/0!</v>
      </c>
      <c r="O127" s="227" t="e">
        <v>#DIV/0!</v>
      </c>
      <c r="P127" s="227" t="e">
        <v>#DIV/0!</v>
      </c>
      <c r="Q127" s="227" t="e">
        <v>#DIV/0!</v>
      </c>
      <c r="R127" s="227"/>
      <c r="S127" s="227" t="e">
        <v>#DIV/0!</v>
      </c>
      <c r="T127" s="227" t="e">
        <v>#DIV/0!</v>
      </c>
      <c r="U127" s="227" t="e">
        <v>#DIV/0!</v>
      </c>
      <c r="V127" s="227" t="e">
        <v>#DIV/0!</v>
      </c>
      <c r="W127" s="227"/>
      <c r="X127" s="227"/>
      <c r="Y127" s="227"/>
      <c r="Z127" s="227"/>
      <c r="AA127" s="227"/>
      <c r="AB127" s="227"/>
      <c r="AC127" s="227"/>
      <c r="AD127" s="227"/>
      <c r="AE127" s="227"/>
      <c r="AF127" s="227"/>
      <c r="AG127" s="227"/>
      <c r="AH127" s="227"/>
      <c r="AI127" s="227">
        <v>0.355021216407355</v>
      </c>
      <c r="AJ127" s="227">
        <v>0.35547161892770957</v>
      </c>
      <c r="AK127" s="227">
        <v>0.331425066448579</v>
      </c>
      <c r="AL127" s="227">
        <v>0.6020275539381336</v>
      </c>
      <c r="AM127" s="227">
        <v>0.42698206956146034</v>
      </c>
      <c r="AN127" s="227">
        <v>0.33207070707070707</v>
      </c>
      <c r="AO127" s="227">
        <v>0.40455255959359127</v>
      </c>
      <c r="AP127" s="227">
        <v>0.35180654873917955</v>
      </c>
      <c r="AQ127" s="227">
        <v>0.4413721593363864</v>
      </c>
      <c r="AR127" s="227">
        <v>0.46401110636480136</v>
      </c>
      <c r="AS127" s="227">
        <v>0.3619512195121951</v>
      </c>
      <c r="AT127" s="227">
        <v>0.3873748812742018</v>
      </c>
      <c r="AU127" s="227">
        <v>0.37562786634636386</v>
      </c>
      <c r="AV127" s="227">
        <v>0.3208836110579072</v>
      </c>
      <c r="AW127" s="227">
        <v>0.37562786634636386</v>
      </c>
      <c r="AX127" s="227">
        <v>0.29591836734693877</v>
      </c>
      <c r="AY127" s="227">
        <v>0.32014530521993206</v>
      </c>
      <c r="AZ127" s="227">
        <v>0.301178145014628</v>
      </c>
      <c r="BA127" s="227">
        <v>0.25249237029501526</v>
      </c>
      <c r="BB127" s="194"/>
      <c r="BC127" s="227">
        <v>0.3663775007402235</v>
      </c>
    </row>
    <row r="128" spans="2:55" ht="12.75">
      <c r="B128" s="217" t="s">
        <v>127</v>
      </c>
      <c r="C128" s="233">
        <v>0</v>
      </c>
      <c r="D128" s="234">
        <v>0</v>
      </c>
      <c r="E128" s="234">
        <v>0</v>
      </c>
      <c r="F128" s="234">
        <v>0</v>
      </c>
      <c r="G128" s="235">
        <v>0</v>
      </c>
      <c r="H128" s="235">
        <v>0</v>
      </c>
      <c r="I128" s="235">
        <v>0</v>
      </c>
      <c r="J128" s="235">
        <v>0</v>
      </c>
      <c r="K128" s="235">
        <v>0</v>
      </c>
      <c r="L128" s="235">
        <v>0</v>
      </c>
      <c r="M128" s="235">
        <v>0</v>
      </c>
      <c r="N128" s="235">
        <v>0</v>
      </c>
      <c r="O128" s="235">
        <v>0</v>
      </c>
      <c r="P128" s="235">
        <v>0</v>
      </c>
      <c r="Q128" s="235">
        <v>0</v>
      </c>
      <c r="R128" s="235"/>
      <c r="S128" s="235">
        <v>0</v>
      </c>
      <c r="T128" s="235">
        <v>0</v>
      </c>
      <c r="U128" s="235">
        <v>0</v>
      </c>
      <c r="V128" s="235">
        <v>0</v>
      </c>
      <c r="W128" s="235"/>
      <c r="X128" s="235"/>
      <c r="Y128" s="235"/>
      <c r="Z128" s="235"/>
      <c r="AA128" s="235"/>
      <c r="AB128" s="235"/>
      <c r="AC128" s="235"/>
      <c r="AD128" s="235"/>
      <c r="AE128" s="235"/>
      <c r="AF128" s="235"/>
      <c r="AG128" s="235"/>
      <c r="AH128" s="235"/>
      <c r="AI128" s="235">
        <v>0.012187500000000002</v>
      </c>
      <c r="AJ128" s="235">
        <v>0.012314814814814815</v>
      </c>
      <c r="AK128" s="235">
        <v>0.009594907407407408</v>
      </c>
      <c r="AL128" s="235">
        <v>0.01306712962962963</v>
      </c>
      <c r="AM128" s="235">
        <v>0.010810185185185185</v>
      </c>
      <c r="AN128" s="235">
        <v>0.012592592592592593</v>
      </c>
      <c r="AO128" s="235">
        <v>0.010775462962962964</v>
      </c>
      <c r="AP128" s="235">
        <v>0.01064814814814815</v>
      </c>
      <c r="AQ128" s="235">
        <v>0.010300925925925927</v>
      </c>
      <c r="AR128" s="235">
        <v>0.009351851851851853</v>
      </c>
      <c r="AS128" s="235">
        <v>0.010949074074074075</v>
      </c>
      <c r="AT128" s="235">
        <v>0.01054398148148148</v>
      </c>
      <c r="AU128" s="235">
        <v>0.011377314814814814</v>
      </c>
      <c r="AV128" s="235">
        <v>0.011828703703703704</v>
      </c>
      <c r="AW128" s="235">
        <v>0.011377314814814814</v>
      </c>
      <c r="AX128" s="235">
        <v>0.012719907407407407</v>
      </c>
      <c r="AY128" s="235">
        <v>0.011307870370370371</v>
      </c>
      <c r="AZ128" s="235">
        <v>0.011712962962962965</v>
      </c>
      <c r="BA128" s="235">
        <v>0.013090277777777779</v>
      </c>
      <c r="BB128" s="194"/>
      <c r="BC128" s="235">
        <v>0.01138706192507762</v>
      </c>
    </row>
    <row r="129" spans="3:55" ht="12.75">
      <c r="C129" s="181"/>
      <c r="D129" s="181"/>
      <c r="E129" s="181"/>
      <c r="F129" s="181"/>
      <c r="G129" s="236"/>
      <c r="H129" s="236"/>
      <c r="I129" s="236"/>
      <c r="J129" s="236"/>
      <c r="K129" s="236"/>
      <c r="L129" s="236"/>
      <c r="M129" s="236"/>
      <c r="N129" s="236"/>
      <c r="O129" s="236"/>
      <c r="P129" s="236"/>
      <c r="Q129" s="236"/>
      <c r="R129" s="236"/>
      <c r="S129" s="236"/>
      <c r="T129" s="236"/>
      <c r="U129" s="236"/>
      <c r="V129" s="236"/>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194"/>
      <c r="BC129" s="194"/>
    </row>
    <row r="130" spans="1:55" ht="15.75">
      <c r="A130" s="185" t="s">
        <v>178</v>
      </c>
      <c r="C130" s="181"/>
      <c r="D130" s="181"/>
      <c r="E130" s="181"/>
      <c r="F130" s="181"/>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row>
    <row r="131" spans="2:55" ht="12.75">
      <c r="B131" s="237" t="s">
        <v>165</v>
      </c>
      <c r="C131" s="238" t="e">
        <v>#DIV/0!</v>
      </c>
      <c r="D131" s="239" t="e">
        <v>#DIV/0!</v>
      </c>
      <c r="E131" s="239" t="e">
        <v>#DIV/0!</v>
      </c>
      <c r="F131" s="239" t="e">
        <v>#DIV/0!</v>
      </c>
      <c r="G131" s="240" t="e">
        <v>#DIV/0!</v>
      </c>
      <c r="H131" s="240" t="e">
        <v>#DIV/0!</v>
      </c>
      <c r="I131" s="240" t="e">
        <v>#DIV/0!</v>
      </c>
      <c r="J131" s="240" t="e">
        <v>#DIV/0!</v>
      </c>
      <c r="K131" s="240" t="e">
        <v>#DIV/0!</v>
      </c>
      <c r="L131" s="240" t="e">
        <v>#DIV/0!</v>
      </c>
      <c r="M131" s="240" t="e">
        <v>#DIV/0!</v>
      </c>
      <c r="N131" s="240" t="e">
        <v>#DIV/0!</v>
      </c>
      <c r="O131" s="240" t="e">
        <v>#DIV/0!</v>
      </c>
      <c r="P131" s="240" t="e">
        <v>#DIV/0!</v>
      </c>
      <c r="Q131" s="240" t="e">
        <v>#DIV/0!</v>
      </c>
      <c r="R131" s="240"/>
      <c r="S131" s="240" t="e">
        <v>#DIV/0!</v>
      </c>
      <c r="T131" s="240" t="e">
        <v>#DIV/0!</v>
      </c>
      <c r="U131" s="240" t="e">
        <v>#DIV/0!</v>
      </c>
      <c r="V131" s="240" t="e">
        <v>#DIV/0!</v>
      </c>
      <c r="W131" s="240"/>
      <c r="X131" s="240"/>
      <c r="Y131" s="240"/>
      <c r="Z131" s="240"/>
      <c r="AA131" s="240"/>
      <c r="AB131" s="240"/>
      <c r="AC131" s="240"/>
      <c r="AD131" s="240"/>
      <c r="AE131" s="240"/>
      <c r="AF131" s="240"/>
      <c r="AG131" s="240"/>
      <c r="AH131" s="240"/>
      <c r="AI131" s="240">
        <v>0.2739118317997193</v>
      </c>
      <c r="AJ131" s="240">
        <v>0.27525128312142577</v>
      </c>
      <c r="AK131" s="240">
        <v>0.24681580699170919</v>
      </c>
      <c r="AL131" s="240">
        <v>0.2641649532957735</v>
      </c>
      <c r="AM131" s="240">
        <v>0.2519858494660995</v>
      </c>
      <c r="AN131" s="240">
        <v>0.2138926742164372</v>
      </c>
      <c r="AO131" s="240">
        <v>0.24671878668845854</v>
      </c>
      <c r="AP131" s="240">
        <v>0.25265093360819024</v>
      </c>
      <c r="AQ131" s="240">
        <v>0.2615528660191428</v>
      </c>
      <c r="AR131" s="240">
        <v>0.30116910667896596</v>
      </c>
      <c r="AS131" s="240">
        <v>0.2796783059490202</v>
      </c>
      <c r="AT131" s="240">
        <v>0.28235331565133576</v>
      </c>
      <c r="AU131" s="240">
        <v>0.2876899898493092</v>
      </c>
      <c r="AV131" s="240">
        <v>0.2748776978417266</v>
      </c>
      <c r="AW131" s="240">
        <v>0.27629043755872124</v>
      </c>
      <c r="AX131" s="240">
        <v>0.27576062266863943</v>
      </c>
      <c r="AY131" s="240">
        <v>0.3252286019962738</v>
      </c>
      <c r="AZ131" s="240">
        <v>0.2548279372418167</v>
      </c>
      <c r="BA131" s="240">
        <v>0.2770373373650134</v>
      </c>
      <c r="BB131" s="194"/>
      <c r="BC131" s="240">
        <v>0.2741064406335865</v>
      </c>
    </row>
    <row r="132" spans="3:55" ht="12.75">
      <c r="C132" s="181"/>
      <c r="D132" s="181"/>
      <c r="E132" s="181"/>
      <c r="F132" s="181"/>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row>
    <row r="133" spans="1:55" ht="15.75">
      <c r="A133" s="185" t="s">
        <v>179</v>
      </c>
      <c r="C133" s="181"/>
      <c r="D133" s="181"/>
      <c r="E133" s="181"/>
      <c r="F133" s="181"/>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row>
    <row r="134" spans="2:55" ht="12.75">
      <c r="B134" s="218" t="s">
        <v>168</v>
      </c>
      <c r="C134" s="181"/>
      <c r="D134" s="181"/>
      <c r="E134" s="181"/>
      <c r="F134" s="181"/>
      <c r="Q134" s="242" t="e">
        <v>#DIV/0!</v>
      </c>
      <c r="R134" s="243"/>
      <c r="W134" s="194"/>
      <c r="X134" s="194"/>
      <c r="Y134" s="194"/>
      <c r="Z134" s="194"/>
      <c r="AA134" s="194"/>
      <c r="AB134" s="194"/>
      <c r="AC134" s="194"/>
      <c r="AD134" s="194"/>
      <c r="AE134" s="194"/>
      <c r="AF134" s="194"/>
      <c r="AG134" s="194"/>
      <c r="AH134" s="194"/>
      <c r="AI134" s="194"/>
      <c r="AJ134" s="194"/>
      <c r="AK134" s="194"/>
      <c r="AL134" s="194"/>
      <c r="AM134" s="194"/>
      <c r="AN134" s="194"/>
      <c r="AO134" s="242">
        <v>0.12295081967213115</v>
      </c>
      <c r="BB134" s="194"/>
      <c r="BC134" s="242">
        <v>0.0951993490642799</v>
      </c>
    </row>
    <row r="135" spans="2:55" ht="12.75">
      <c r="B135" s="215" t="s">
        <v>66</v>
      </c>
      <c r="C135" s="181"/>
      <c r="D135" s="181"/>
      <c r="E135" s="181"/>
      <c r="F135" s="181"/>
      <c r="Q135" s="244" t="e">
        <v>#DIV/0!</v>
      </c>
      <c r="R135" s="243"/>
      <c r="W135" s="194"/>
      <c r="X135" s="194"/>
      <c r="Y135" s="194"/>
      <c r="Z135" s="194"/>
      <c r="AA135" s="194"/>
      <c r="AB135" s="194"/>
      <c r="AC135" s="194"/>
      <c r="AD135" s="194"/>
      <c r="AE135" s="194"/>
      <c r="AF135" s="194"/>
      <c r="AG135" s="194"/>
      <c r="AH135" s="194"/>
      <c r="AI135" s="194"/>
      <c r="AJ135" s="194"/>
      <c r="AK135" s="194"/>
      <c r="AL135" s="194"/>
      <c r="AM135" s="194"/>
      <c r="AN135" s="194"/>
      <c r="AO135" s="244">
        <v>0.7971311475409836</v>
      </c>
      <c r="BB135" s="194"/>
      <c r="BC135" s="244">
        <v>0.8665581773799838</v>
      </c>
    </row>
    <row r="136" spans="2:55" ht="12.75">
      <c r="B136" s="215" t="s">
        <v>169</v>
      </c>
      <c r="C136" s="181"/>
      <c r="D136" s="181"/>
      <c r="E136" s="181"/>
      <c r="F136" s="181"/>
      <c r="Q136" s="244" t="e">
        <v>#DIV/0!</v>
      </c>
      <c r="R136" s="243"/>
      <c r="W136" s="194"/>
      <c r="X136" s="194"/>
      <c r="Y136" s="194"/>
      <c r="Z136" s="194"/>
      <c r="AA136" s="194"/>
      <c r="AB136" s="194"/>
      <c r="AC136" s="194"/>
      <c r="AD136" s="194"/>
      <c r="AE136" s="194"/>
      <c r="AF136" s="194"/>
      <c r="AG136" s="194"/>
      <c r="AH136" s="194"/>
      <c r="AI136" s="194"/>
      <c r="AJ136" s="194"/>
      <c r="AK136" s="194"/>
      <c r="AL136" s="194"/>
      <c r="AM136" s="194"/>
      <c r="AN136" s="194"/>
      <c r="AO136" s="244">
        <v>0.8969072164948454</v>
      </c>
      <c r="BB136" s="194"/>
      <c r="BC136" s="244">
        <v>0.9252925292529253</v>
      </c>
    </row>
    <row r="137" spans="2:55" ht="12.75">
      <c r="B137" s="217" t="s">
        <v>166</v>
      </c>
      <c r="C137" s="181"/>
      <c r="D137" s="181"/>
      <c r="E137" s="181"/>
      <c r="F137" s="181"/>
      <c r="Q137" s="245" t="e">
        <v>#DIV/0!</v>
      </c>
      <c r="R137" s="243"/>
      <c r="W137" s="194"/>
      <c r="X137" s="194"/>
      <c r="Y137" s="194"/>
      <c r="Z137" s="194"/>
      <c r="AA137" s="194"/>
      <c r="AB137" s="194"/>
      <c r="AC137" s="194"/>
      <c r="AD137" s="194"/>
      <c r="AE137" s="194"/>
      <c r="AF137" s="194"/>
      <c r="AG137" s="194"/>
      <c r="AH137" s="194"/>
      <c r="AI137" s="194"/>
      <c r="AJ137" s="194"/>
      <c r="AK137" s="194"/>
      <c r="AL137" s="194"/>
      <c r="AM137" s="194"/>
      <c r="AN137" s="194"/>
      <c r="AO137" s="245" t="s">
        <v>188</v>
      </c>
      <c r="BB137" s="194"/>
      <c r="BC137" s="245" t="s">
        <v>188</v>
      </c>
    </row>
    <row r="138" spans="3:55" ht="12.75">
      <c r="C138" s="181"/>
      <c r="D138" s="181"/>
      <c r="E138" s="181"/>
      <c r="F138" s="181"/>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row>
    <row r="139" spans="1:55" ht="15.75">
      <c r="A139" s="185" t="s">
        <v>37</v>
      </c>
      <c r="C139" s="181"/>
      <c r="D139" s="181"/>
      <c r="E139" s="181"/>
      <c r="F139" s="181"/>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row>
    <row r="140" spans="2:55" ht="12.75">
      <c r="B140" s="218" t="s">
        <v>171</v>
      </c>
      <c r="C140" s="246"/>
      <c r="D140" s="247"/>
      <c r="E140" s="247"/>
      <c r="F140" s="247"/>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v>0.08442075000348903</v>
      </c>
      <c r="AJ140" s="248">
        <v>0.07958387516254876</v>
      </c>
      <c r="AK140" s="248">
        <v>0.0847752485714668</v>
      </c>
      <c r="AL140" s="248">
        <v>0.0901429611023733</v>
      </c>
      <c r="AM140" s="248">
        <v>0.08750975891119682</v>
      </c>
      <c r="AN140" s="248">
        <v>0.09020021074815596</v>
      </c>
      <c r="AO140" s="248">
        <v>0.08770907521312184</v>
      </c>
      <c r="AP140" s="248">
        <v>0.08699831522806438</v>
      </c>
      <c r="AQ140" s="248">
        <v>0.08518017034286962</v>
      </c>
      <c r="AR140" s="248">
        <v>0.0938040134759045</v>
      </c>
      <c r="AS140" s="248">
        <v>0.08721742950714913</v>
      </c>
      <c r="AT140" s="248">
        <v>0.08616709303051101</v>
      </c>
      <c r="AU140" s="248">
        <v>0.08327581235637958</v>
      </c>
      <c r="AV140" s="248">
        <v>0.08385782888175594</v>
      </c>
      <c r="AW140" s="248">
        <v>0.08852577596839557</v>
      </c>
      <c r="AX140" s="248">
        <v>0.08550372199224043</v>
      </c>
      <c r="AY140" s="248">
        <v>0.08200703100031959</v>
      </c>
      <c r="AZ140" s="248">
        <v>0.08180168809655282</v>
      </c>
      <c r="BA140" s="248">
        <v>0.0851842197513775</v>
      </c>
      <c r="BB140" s="194"/>
      <c r="BC140" s="248">
        <v>0.08596889416078303</v>
      </c>
    </row>
    <row r="141" spans="2:55" ht="12.75">
      <c r="B141" s="215" t="s">
        <v>172</v>
      </c>
      <c r="C141" s="225"/>
      <c r="D141" s="226"/>
      <c r="E141" s="226"/>
      <c r="F141" s="226"/>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v>0.06814787936304133</v>
      </c>
      <c r="AJ141" s="228">
        <v>0.06557867360208063</v>
      </c>
      <c r="AK141" s="228">
        <v>0.06735182731810457</v>
      </c>
      <c r="AL141" s="228">
        <v>0.06621047442428225</v>
      </c>
      <c r="AM141" s="228">
        <v>0.06188606252694625</v>
      </c>
      <c r="AN141" s="228">
        <v>0.05694883503102681</v>
      </c>
      <c r="AO141" s="228">
        <v>0.05380382000647459</v>
      </c>
      <c r="AP141" s="228">
        <v>0.05301346783946087</v>
      </c>
      <c r="AQ141" s="228">
        <v>0.049923564096964405</v>
      </c>
      <c r="AR141" s="228">
        <v>0.05570040525364972</v>
      </c>
      <c r="AS141" s="228">
        <v>0.056574007508586946</v>
      </c>
      <c r="AT141" s="228">
        <v>0.06046938648174063</v>
      </c>
      <c r="AU141" s="228">
        <v>0.05712488313776201</v>
      </c>
      <c r="AV141" s="228">
        <v>0.05617619698125225</v>
      </c>
      <c r="AW141" s="228">
        <v>0.06072352619328035</v>
      </c>
      <c r="AX141" s="228">
        <v>0.06501884200560619</v>
      </c>
      <c r="AY141" s="228">
        <v>0.05975437154727663</v>
      </c>
      <c r="AZ141" s="228">
        <v>0.06336278299282165</v>
      </c>
      <c r="BA141" s="228">
        <v>0.06025006067252119</v>
      </c>
      <c r="BB141" s="194"/>
      <c r="BC141" s="228">
        <v>0.05948315234074596</v>
      </c>
    </row>
    <row r="142" spans="2:55" ht="12.75">
      <c r="B142" s="213" t="s">
        <v>23</v>
      </c>
      <c r="C142" s="225"/>
      <c r="D142" s="226"/>
      <c r="E142" s="226"/>
      <c r="F142" s="226"/>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v>0.5413590498653231</v>
      </c>
      <c r="AJ142" s="228">
        <v>0.5308322496749025</v>
      </c>
      <c r="AK142" s="228">
        <v>0.5254191925274666</v>
      </c>
      <c r="AL142" s="228">
        <v>0.5057865208103477</v>
      </c>
      <c r="AM142" s="228">
        <v>0.5281814050501638</v>
      </c>
      <c r="AN142" s="228">
        <v>0.5340709518791711</v>
      </c>
      <c r="AO142" s="228">
        <v>0.5169418366245818</v>
      </c>
      <c r="AP142" s="228">
        <v>0.5436645340003514</v>
      </c>
      <c r="AQ142" s="228">
        <v>0.5429919196331077</v>
      </c>
      <c r="AR142" s="228">
        <v>0.5293882134661394</v>
      </c>
      <c r="AS142" s="228">
        <v>0.538391644700056</v>
      </c>
      <c r="AT142" s="228">
        <v>0.543582704186685</v>
      </c>
      <c r="AU142" s="228">
        <v>0.5486976959572218</v>
      </c>
      <c r="AV142" s="228">
        <v>0.5391590750999405</v>
      </c>
      <c r="AW142" s="228">
        <v>0.5832908293379577</v>
      </c>
      <c r="AX142" s="228">
        <v>0.5099315004919341</v>
      </c>
      <c r="AY142" s="228">
        <v>0.5345203853353422</v>
      </c>
      <c r="AZ142" s="228">
        <v>0.5257750256369803</v>
      </c>
      <c r="BA142" s="228">
        <v>0.5336215652611614</v>
      </c>
      <c r="BB142" s="194"/>
      <c r="BC142" s="228">
        <v>0.5352686865532116</v>
      </c>
    </row>
    <row r="143" spans="2:55" ht="12.75">
      <c r="B143" s="215" t="s">
        <v>25</v>
      </c>
      <c r="C143" s="225"/>
      <c r="D143" s="226"/>
      <c r="E143" s="226"/>
      <c r="F143" s="226"/>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v>0.3526579487251057</v>
      </c>
      <c r="AJ143" s="228">
        <v>0.3415344603381014</v>
      </c>
      <c r="AK143" s="228">
        <v>0.33670560841462926</v>
      </c>
      <c r="AL143" s="228">
        <v>0.31743702903824034</v>
      </c>
      <c r="AM143" s="228">
        <v>0.31807641664433284</v>
      </c>
      <c r="AN143" s="228">
        <v>0.30924950240018734</v>
      </c>
      <c r="AO143" s="228">
        <v>0.3065609150749973</v>
      </c>
      <c r="AP143" s="228">
        <v>0.3288612802199506</v>
      </c>
      <c r="AQ143" s="228">
        <v>0.3330334134090413</v>
      </c>
      <c r="AR143" s="228">
        <v>0.3171524827889263</v>
      </c>
      <c r="AS143" s="228">
        <v>0.33380262001757327</v>
      </c>
      <c r="AT143" s="228">
        <v>0.35142482774603573</v>
      </c>
      <c r="AU143" s="228">
        <v>0.34987025015071954</v>
      </c>
      <c r="AV143" s="228">
        <v>0.3457647857460129</v>
      </c>
      <c r="AW143" s="228">
        <v>0.37200114992627487</v>
      </c>
      <c r="AX143" s="228">
        <v>0.3253912268651729</v>
      </c>
      <c r="AY143" s="228">
        <v>0.3293338812034881</v>
      </c>
      <c r="AZ143" s="228">
        <v>0.3244557071862428</v>
      </c>
      <c r="BA143" s="228">
        <v>0.33759089642526496</v>
      </c>
      <c r="BB143" s="194"/>
      <c r="BC143" s="228">
        <v>0.3337845223795828</v>
      </c>
    </row>
    <row r="144" spans="2:55" ht="12.75">
      <c r="B144" s="215" t="s">
        <v>26</v>
      </c>
      <c r="C144" s="225"/>
      <c r="D144" s="226"/>
      <c r="E144" s="226"/>
      <c r="F144" s="226"/>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v>0.0760610162868268</v>
      </c>
      <c r="AJ144" s="228">
        <v>0.07699609882964889</v>
      </c>
      <c r="AK144" s="228">
        <v>0.08189810911718656</v>
      </c>
      <c r="AL144" s="228">
        <v>0.09131669757506045</v>
      </c>
      <c r="AM144" s="228">
        <v>0.09869609293979188</v>
      </c>
      <c r="AN144" s="228">
        <v>0.08734340241189556</v>
      </c>
      <c r="AO144" s="228">
        <v>0.08502212150642063</v>
      </c>
      <c r="AP144" s="228">
        <v>0.09184591055204705</v>
      </c>
      <c r="AQ144" s="228">
        <v>0.09164446385673727</v>
      </c>
      <c r="AR144" s="228">
        <v>0.0905912797226698</v>
      </c>
      <c r="AS144" s="228">
        <v>0.09153087307292915</v>
      </c>
      <c r="AT144" s="228">
        <v>0.0855609730009181</v>
      </c>
      <c r="AU144" s="228">
        <v>0.08687560615459891</v>
      </c>
      <c r="AV144" s="228">
        <v>0.08115922595352033</v>
      </c>
      <c r="AW144" s="228">
        <v>0.09231867795572783</v>
      </c>
      <c r="AX144" s="228">
        <v>0.07395719244834692</v>
      </c>
      <c r="AY144" s="228">
        <v>0.08257316349358536</v>
      </c>
      <c r="AZ144" s="228">
        <v>0.08192987299834345</v>
      </c>
      <c r="BA144" s="228">
        <v>0.08585835887571572</v>
      </c>
      <c r="BB144" s="194"/>
      <c r="BC144" s="228">
        <v>0.08607745762548706</v>
      </c>
    </row>
    <row r="145" spans="2:55" ht="12.75">
      <c r="B145" s="215" t="s">
        <v>6</v>
      </c>
      <c r="C145" s="225"/>
      <c r="D145" s="226"/>
      <c r="E145" s="226"/>
      <c r="F145" s="226"/>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v>0.11264008485339065</v>
      </c>
      <c r="AJ145" s="228">
        <v>0.11230169050715215</v>
      </c>
      <c r="AK145" s="228">
        <v>0.10681547499565083</v>
      </c>
      <c r="AL145" s="228">
        <v>0.09703279419704688</v>
      </c>
      <c r="AM145" s="228">
        <v>0.11140889546603899</v>
      </c>
      <c r="AN145" s="228">
        <v>0.13747804706708816</v>
      </c>
      <c r="AO145" s="228">
        <v>0.1253588000431639</v>
      </c>
      <c r="AP145" s="228">
        <v>0.12295734322835378</v>
      </c>
      <c r="AQ145" s="228">
        <v>0.1183140423673291</v>
      </c>
      <c r="AR145" s="228">
        <v>0.12164445095454324</v>
      </c>
      <c r="AS145" s="228">
        <v>0.11305815160955347</v>
      </c>
      <c r="AT145" s="228">
        <v>0.10659690343973116</v>
      </c>
      <c r="AU145" s="228">
        <v>0.11195183965190343</v>
      </c>
      <c r="AV145" s="228">
        <v>0.1122350634004073</v>
      </c>
      <c r="AW145" s="228">
        <v>0.11897100145595504</v>
      </c>
      <c r="AX145" s="228">
        <v>0.1105830811784143</v>
      </c>
      <c r="AY145" s="228">
        <v>0.12261334063826873</v>
      </c>
      <c r="AZ145" s="228">
        <v>0.1193894454523941</v>
      </c>
      <c r="BA145" s="228">
        <v>0.11017230996018085</v>
      </c>
      <c r="BB145" s="194"/>
      <c r="BC145" s="228">
        <v>0.11540670654814175</v>
      </c>
    </row>
    <row r="146" spans="2:55" ht="12.75">
      <c r="B146" s="215" t="s">
        <v>173</v>
      </c>
      <c r="C146" s="225"/>
      <c r="D146" s="226"/>
      <c r="E146" s="226"/>
      <c r="F146" s="226"/>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v>0.02583283323796631</v>
      </c>
      <c r="AJ146" s="228">
        <v>0.02907672301690507</v>
      </c>
      <c r="AK146" s="228">
        <v>0.03230425415177914</v>
      </c>
      <c r="AL146" s="228">
        <v>0.03991877743609005</v>
      </c>
      <c r="AM146" s="228">
        <v>0.04221675852666659</v>
      </c>
      <c r="AN146" s="228">
        <v>0.03786441868633649</v>
      </c>
      <c r="AO146" s="228">
        <v>0.03843746627819143</v>
      </c>
      <c r="AP146" s="228">
        <v>0.03919420355765951</v>
      </c>
      <c r="AQ146" s="228">
        <v>0.0355798209215986</v>
      </c>
      <c r="AR146" s="228">
        <v>0.03649235877154436</v>
      </c>
      <c r="AS146" s="228">
        <v>0.03613507468647655</v>
      </c>
      <c r="AT146" s="228">
        <v>0.03624241235771778</v>
      </c>
      <c r="AU146" s="228">
        <v>0.040742326410428915</v>
      </c>
      <c r="AV146" s="228">
        <v>0.04028628657151717</v>
      </c>
      <c r="AW146" s="228">
        <v>0.04188884664249348</v>
      </c>
      <c r="AX146" s="228">
        <v>0.045313631216469585</v>
      </c>
      <c r="AY146" s="228">
        <v>0.04333652924256951</v>
      </c>
      <c r="AZ146" s="228">
        <v>0.038761142226078724</v>
      </c>
      <c r="BA146" s="228">
        <v>0.03763494018138837</v>
      </c>
      <c r="BB146" s="194"/>
      <c r="BC146" s="228">
        <v>0.038152838105669155</v>
      </c>
    </row>
    <row r="147" spans="2:55" ht="12.75">
      <c r="B147" s="215" t="s">
        <v>174</v>
      </c>
      <c r="C147" s="225"/>
      <c r="D147" s="226"/>
      <c r="E147" s="226"/>
      <c r="F147" s="226"/>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v>0.2802394875301802</v>
      </c>
      <c r="AJ147" s="227">
        <v>0.2949284785435631</v>
      </c>
      <c r="AK147" s="227">
        <v>0.29014947743118286</v>
      </c>
      <c r="AL147" s="227">
        <v>0.29794126622690675</v>
      </c>
      <c r="AM147" s="227">
        <v>0.2802060149850266</v>
      </c>
      <c r="AN147" s="227">
        <v>0.28091558365530966</v>
      </c>
      <c r="AO147" s="227">
        <v>0.3031078018776303</v>
      </c>
      <c r="AP147" s="227">
        <v>0.2771294793744638</v>
      </c>
      <c r="AQ147" s="227">
        <v>0.2863245250054597</v>
      </c>
      <c r="AR147" s="227">
        <v>0.28461500903276205</v>
      </c>
      <c r="AS147" s="227">
        <v>0.28168184359773146</v>
      </c>
      <c r="AT147" s="227">
        <v>0.2735384039433456</v>
      </c>
      <c r="AU147" s="227">
        <v>0.2701592821382076</v>
      </c>
      <c r="AV147" s="227">
        <v>0.28052061246553417</v>
      </c>
      <c r="AW147" s="227">
        <v>0.2255710218578728</v>
      </c>
      <c r="AX147" s="227">
        <v>0.29423230429374964</v>
      </c>
      <c r="AY147" s="227">
        <v>0.28038168287449206</v>
      </c>
      <c r="AZ147" s="227">
        <v>0.2902993610475665</v>
      </c>
      <c r="BA147" s="227">
        <v>0.2833092141335515</v>
      </c>
      <c r="BB147" s="194"/>
      <c r="BC147" s="228">
        <v>0.28112642883959027</v>
      </c>
    </row>
    <row r="148" spans="2:55" ht="12.75">
      <c r="B148" s="215" t="s">
        <v>7</v>
      </c>
      <c r="C148" s="225"/>
      <c r="D148" s="226"/>
      <c r="E148" s="226"/>
      <c r="F148" s="226"/>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v>0.018324424657725425</v>
      </c>
      <c r="AJ148" s="228">
        <v>0.017932379713914173</v>
      </c>
      <c r="AK148" s="228">
        <v>0.005660604600746718</v>
      </c>
      <c r="AL148" s="228">
        <v>0.005000117373647269</v>
      </c>
      <c r="AM148" s="228">
        <v>0.004241484985842296</v>
      </c>
      <c r="AN148" s="228">
        <v>0.0033719704952581667</v>
      </c>
      <c r="AO148" s="228">
        <v>0.004165317794323945</v>
      </c>
      <c r="AP148" s="228">
        <v>0.004692554961808391</v>
      </c>
      <c r="AQ148" s="228">
        <v>0.001843197204629832</v>
      </c>
      <c r="AR148" s="228">
        <v>0.0019334993408524975</v>
      </c>
      <c r="AS148" s="228">
        <v>0.002096812844476396</v>
      </c>
      <c r="AT148" s="228">
        <v>0.013807057732932818</v>
      </c>
      <c r="AU148" s="228">
        <v>0.011332360573520547</v>
      </c>
      <c r="AV148" s="228">
        <v>0.012101809404882627</v>
      </c>
      <c r="AW148" s="228">
        <v>0.012046405089351127</v>
      </c>
      <c r="AX148" s="228">
        <v>0.012075590785052628</v>
      </c>
      <c r="AY148" s="228">
        <v>0.010080810847829065</v>
      </c>
      <c r="AZ148" s="228">
        <v>0.009870237437879625</v>
      </c>
      <c r="BA148" s="228">
        <v>0.010732294859464465</v>
      </c>
      <c r="BB148" s="194"/>
      <c r="BC148" s="228">
        <v>0.008471693814663448</v>
      </c>
    </row>
    <row r="149" spans="2:55" ht="12.75">
      <c r="B149" s="215" t="s">
        <v>8</v>
      </c>
      <c r="C149" s="225"/>
      <c r="D149" s="226"/>
      <c r="E149" s="226"/>
      <c r="F149" s="226"/>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v>0.06556599165422243</v>
      </c>
      <c r="AJ149" s="228">
        <v>0.06079323797139142</v>
      </c>
      <c r="AK149" s="228">
        <v>0.0683956267480295</v>
      </c>
      <c r="AL149" s="228">
        <v>0.06814713960421606</v>
      </c>
      <c r="AM149" s="228">
        <v>0.06039455132313357</v>
      </c>
      <c r="AN149" s="228">
        <v>0.05694883503102681</v>
      </c>
      <c r="AO149" s="228">
        <v>0.056695802309269454</v>
      </c>
      <c r="AP149" s="228">
        <v>0.05668275641091897</v>
      </c>
      <c r="AQ149" s="228">
        <v>0.055435684647302905</v>
      </c>
      <c r="AR149" s="228">
        <v>0.060211903715638886</v>
      </c>
      <c r="AS149" s="228">
        <v>0.06053798226695423</v>
      </c>
      <c r="AT149" s="228">
        <v>0.05173412723172503</v>
      </c>
      <c r="AU149" s="228">
        <v>0.04794191400686757</v>
      </c>
      <c r="AV149" s="228">
        <v>0.043018412517494824</v>
      </c>
      <c r="AW149" s="228">
        <v>0.05092133205975907</v>
      </c>
      <c r="AX149" s="228">
        <v>0.044840260632274594</v>
      </c>
      <c r="AY149" s="228">
        <v>0.04108113043875268</v>
      </c>
      <c r="AZ149" s="228">
        <v>0.04649167784176067</v>
      </c>
      <c r="BA149" s="228">
        <v>0.04826836130261656</v>
      </c>
      <c r="BB149" s="194"/>
      <c r="BC149" s="228">
        <v>0.05400363874785146</v>
      </c>
    </row>
    <row r="150" spans="2:55" ht="12.75">
      <c r="B150" s="249" t="s">
        <v>9</v>
      </c>
      <c r="C150" s="250"/>
      <c r="D150" s="251"/>
      <c r="E150" s="251"/>
      <c r="F150" s="251"/>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v>0.060039356342372265</v>
      </c>
      <c r="AJ150" s="228">
        <v>0.06371911573472042</v>
      </c>
      <c r="AK150" s="228">
        <v>0.0679941654288276</v>
      </c>
      <c r="AL150" s="228">
        <v>0.07540083100542266</v>
      </c>
      <c r="AM150" s="228">
        <v>0.06956501474032557</v>
      </c>
      <c r="AN150" s="228">
        <v>0.07670062053623697</v>
      </c>
      <c r="AO150" s="228">
        <v>0.07463040897809431</v>
      </c>
      <c r="AP150" s="228">
        <v>0.07069840515147444</v>
      </c>
      <c r="AQ150" s="228">
        <v>0.07003275824415811</v>
      </c>
      <c r="AR150" s="228">
        <v>0.06405937210097164</v>
      </c>
      <c r="AS150" s="228">
        <v>0.06877546129882578</v>
      </c>
      <c r="AT150" s="228">
        <v>0.06414176077868597</v>
      </c>
      <c r="AU150" s="228">
        <v>0.06390507728198093</v>
      </c>
      <c r="AV150" s="228">
        <v>0.07240133756840791</v>
      </c>
      <c r="AW150" s="228">
        <v>0.06797548060426771</v>
      </c>
      <c r="AX150" s="228">
        <v>0.08014813714752456</v>
      </c>
      <c r="AY150" s="228">
        <v>0.07338720723188605</v>
      </c>
      <c r="AZ150" s="228">
        <v>0.08206791827719492</v>
      </c>
      <c r="BA150" s="228">
        <v>0.08212812238771089</v>
      </c>
      <c r="BB150" s="194"/>
      <c r="BC150" s="228">
        <v>0.07115987494344539</v>
      </c>
    </row>
    <row r="151" spans="2:55" ht="12.75">
      <c r="B151" s="217" t="s">
        <v>48</v>
      </c>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v>0.13630971487586005</v>
      </c>
      <c r="AJ151" s="252">
        <v>0.15248374512353707</v>
      </c>
      <c r="AK151" s="252">
        <v>0.14809908065357902</v>
      </c>
      <c r="AL151" s="252">
        <v>0.14939317824362075</v>
      </c>
      <c r="AM151" s="252">
        <v>0.14600496393572518</v>
      </c>
      <c r="AN151" s="252">
        <v>0.14389415759278773</v>
      </c>
      <c r="AO151" s="252">
        <v>0.1676162727959426</v>
      </c>
      <c r="AP151" s="252">
        <v>0.145055762850262</v>
      </c>
      <c r="AQ151" s="252">
        <v>0.15901288490936885</v>
      </c>
      <c r="AR151" s="252">
        <v>0.15841023387529907</v>
      </c>
      <c r="AS151" s="252">
        <v>0.15027158718747505</v>
      </c>
      <c r="AT151" s="252">
        <v>0.14385545820000178</v>
      </c>
      <c r="AU151" s="252">
        <v>0.14697993027583856</v>
      </c>
      <c r="AV151" s="252">
        <v>0.15299905297474878</v>
      </c>
      <c r="AW151" s="252">
        <v>0.09462780410449491</v>
      </c>
      <c r="AX151" s="252">
        <v>0.1571683157288979</v>
      </c>
      <c r="AY151" s="252">
        <v>0.1558325343560243</v>
      </c>
      <c r="AZ151" s="252">
        <v>0.15186952749073124</v>
      </c>
      <c r="BA151" s="252">
        <v>0.14218043558375953</v>
      </c>
      <c r="BB151" s="194"/>
      <c r="BC151" s="252">
        <v>0.14749122133362996</v>
      </c>
    </row>
    <row r="152" spans="3:6" ht="12.75">
      <c r="C152" s="181"/>
      <c r="D152" s="181"/>
      <c r="E152" s="181"/>
      <c r="F152" s="181"/>
    </row>
    <row r="153" ht="12.75">
      <c r="A153" s="212" t="s">
        <v>189</v>
      </c>
    </row>
    <row r="154" spans="1:57" ht="12.75">
      <c r="A154" s="334" t="s">
        <v>81</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33"/>
      <c r="BD154" s="333"/>
      <c r="BE154" s="333"/>
    </row>
    <row r="155" spans="1:57" ht="18.75" customHeight="1">
      <c r="A155" s="327" t="s">
        <v>38</v>
      </c>
      <c r="B155" s="327"/>
      <c r="C155" s="327"/>
      <c r="D155" s="327"/>
      <c r="E155" s="327"/>
      <c r="F155" s="327"/>
      <c r="G155" s="327"/>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c r="AP155" s="333"/>
      <c r="AQ155" s="333"/>
      <c r="AR155" s="333"/>
      <c r="AS155" s="333"/>
      <c r="AT155" s="333"/>
      <c r="AU155" s="333"/>
      <c r="AV155" s="333"/>
      <c r="AW155" s="333"/>
      <c r="AX155" s="333"/>
      <c r="AY155" s="333"/>
      <c r="AZ155" s="333"/>
      <c r="BA155" s="333"/>
      <c r="BB155" s="333"/>
      <c r="BC155" s="333"/>
      <c r="BD155" s="333"/>
      <c r="BE155" s="333"/>
    </row>
    <row r="156" spans="1:57" ht="29.25" customHeight="1">
      <c r="A156" s="325" t="s">
        <v>91</v>
      </c>
      <c r="B156" s="326"/>
      <c r="C156" s="326"/>
      <c r="D156" s="326"/>
      <c r="E156" s="326"/>
      <c r="F156" s="326"/>
      <c r="G156" s="326"/>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c r="BA156" s="333"/>
      <c r="BB156" s="333"/>
      <c r="BC156" s="333"/>
      <c r="BD156" s="333"/>
      <c r="BE156" s="333"/>
    </row>
    <row r="157" spans="1:57" ht="20.25" customHeight="1">
      <c r="A157" s="327" t="s">
        <v>30</v>
      </c>
      <c r="B157" s="327"/>
      <c r="C157" s="327"/>
      <c r="D157" s="327"/>
      <c r="E157" s="327"/>
      <c r="F157" s="327"/>
      <c r="G157" s="327"/>
      <c r="H157" s="327"/>
      <c r="I157" s="327"/>
      <c r="J157" s="327"/>
      <c r="K157" s="327"/>
      <c r="L157" s="327"/>
      <c r="M157" s="327"/>
      <c r="N157" s="327"/>
      <c r="O157" s="327"/>
      <c r="P157" s="327"/>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3"/>
      <c r="AY157" s="333"/>
      <c r="AZ157" s="333"/>
      <c r="BA157" s="333"/>
      <c r="BB157" s="333"/>
      <c r="BC157" s="333"/>
      <c r="BD157" s="333"/>
      <c r="BE157" s="333"/>
    </row>
    <row r="158" spans="1:53" ht="30" customHeight="1">
      <c r="A158" s="332"/>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253"/>
      <c r="Y158" s="253"/>
      <c r="Z158" s="253"/>
      <c r="AA158" s="253"/>
      <c r="AB158" s="253"/>
      <c r="AC158" s="253"/>
      <c r="AD158" s="253"/>
      <c r="AE158" s="253"/>
      <c r="AF158" s="253"/>
      <c r="AG158" s="253"/>
      <c r="AH158" s="253"/>
      <c r="AI158" s="253"/>
      <c r="AJ158" s="253"/>
      <c r="AK158" s="253"/>
      <c r="AL158" s="253"/>
      <c r="AM158" s="253"/>
      <c r="AN158" s="253"/>
      <c r="AO158" s="253"/>
      <c r="AP158" s="253"/>
      <c r="AQ158" s="283"/>
      <c r="AR158" s="284"/>
      <c r="AS158" s="285"/>
      <c r="AT158" s="286"/>
      <c r="AU158" s="287"/>
      <c r="AV158" s="296"/>
      <c r="AW158" s="297"/>
      <c r="AX158" s="300"/>
      <c r="AY158" s="301"/>
      <c r="AZ158" s="302"/>
      <c r="BA158" s="302"/>
    </row>
    <row r="159" ht="12.75">
      <c r="A159" s="179" t="s">
        <v>681</v>
      </c>
    </row>
    <row r="160" spans="7:53" ht="12.75">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row>
    <row r="161" ht="15.75" customHeight="1"/>
    <row r="164" ht="12.75">
      <c r="BC164" s="254"/>
    </row>
  </sheetData>
  <sheetProtection/>
  <mergeCells count="5">
    <mergeCell ref="A157:BE157"/>
    <mergeCell ref="A158:W158"/>
    <mergeCell ref="A154:BE154"/>
    <mergeCell ref="A155:BE155"/>
    <mergeCell ref="A156:BE156"/>
  </mergeCells>
  <conditionalFormatting sqref="AU47">
    <cfRule type="cellIs" priority="9" dxfId="0" operator="equal" stopIfTrue="1">
      <formula>"NCA"</formula>
    </cfRule>
  </conditionalFormatting>
  <conditionalFormatting sqref="AV47">
    <cfRule type="cellIs" priority="8" dxfId="0" operator="equal" stopIfTrue="1">
      <formula>"NCA"</formula>
    </cfRule>
  </conditionalFormatting>
  <conditionalFormatting sqref="AW47">
    <cfRule type="cellIs" priority="7" dxfId="0" operator="equal" stopIfTrue="1">
      <formula>"NCA"</formula>
    </cfRule>
  </conditionalFormatting>
  <conditionalFormatting sqref="AX47">
    <cfRule type="cellIs" priority="6" dxfId="0" operator="equal" stopIfTrue="1">
      <formula>"NCA"</formula>
    </cfRule>
  </conditionalFormatting>
  <conditionalFormatting sqref="AY47">
    <cfRule type="cellIs" priority="5" dxfId="0" operator="equal" stopIfTrue="1">
      <formula>"NCA"</formula>
    </cfRule>
  </conditionalFormatting>
  <conditionalFormatting sqref="AZ47">
    <cfRule type="cellIs" priority="4" dxfId="0" operator="equal" stopIfTrue="1">
      <formula>"NCA"</formula>
    </cfRule>
  </conditionalFormatting>
  <conditionalFormatting sqref="BA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32" t="str">
        <f>'Providers-indicators'!$B$1</f>
        <v>        NHS 111 minimum data set - data to October 2014</v>
      </c>
    </row>
    <row r="2" ht="34.5" customHeight="1">
      <c r="B2" s="11" t="s">
        <v>18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77" customFormat="1" ht="34.5" customHeight="1">
      <c r="B1" s="47" t="str">
        <f>'Providers-indicators'!$B$1</f>
        <v>        NHS 111 minimum data set - data to October 2014</v>
      </c>
      <c r="C1" s="132"/>
      <c r="D1" s="132"/>
    </row>
    <row r="2" ht="34.5" customHeight="1">
      <c r="B2" s="11" t="s">
        <v>19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11.7109375" style="319" customWidth="1"/>
    <col min="2" max="16384" width="9.140625" style="311" customWidth="1"/>
  </cols>
  <sheetData>
    <row r="1" ht="20.25">
      <c r="A1" s="310" t="s">
        <v>107</v>
      </c>
    </row>
    <row r="3" ht="12.75">
      <c r="A3" s="312" t="s">
        <v>666</v>
      </c>
    </row>
    <row r="4" ht="102">
      <c r="A4" s="313" t="s">
        <v>49</v>
      </c>
    </row>
    <row r="5" ht="12.75">
      <c r="A5" s="314"/>
    </row>
    <row r="6" ht="12.75">
      <c r="A6" s="312" t="s">
        <v>667</v>
      </c>
    </row>
    <row r="7" ht="25.5">
      <c r="A7" s="315" t="s">
        <v>668</v>
      </c>
    </row>
    <row r="8" ht="12.75">
      <c r="A8" s="316" t="s">
        <v>669</v>
      </c>
    </row>
    <row r="9" ht="12.75">
      <c r="A9" s="314" t="s">
        <v>670</v>
      </c>
    </row>
    <row r="10" ht="12.75">
      <c r="A10" s="316" t="s">
        <v>671</v>
      </c>
    </row>
    <row r="11" ht="12.75">
      <c r="A11" s="314"/>
    </row>
    <row r="12" ht="12.75">
      <c r="A12" s="312" t="s">
        <v>672</v>
      </c>
    </row>
    <row r="13" ht="89.25">
      <c r="A13" s="315" t="s">
        <v>673</v>
      </c>
    </row>
    <row r="14" ht="12.75">
      <c r="A14" s="314"/>
    </row>
    <row r="15" ht="12.75">
      <c r="A15" s="312" t="s">
        <v>674</v>
      </c>
    </row>
    <row r="16" ht="25.5">
      <c r="A16" s="315" t="s">
        <v>675</v>
      </c>
    </row>
    <row r="17" ht="25.5">
      <c r="A17" s="317" t="s">
        <v>676</v>
      </c>
    </row>
    <row r="18" ht="12.75">
      <c r="A18" s="314"/>
    </row>
    <row r="19" ht="12.75">
      <c r="A19" s="312" t="s">
        <v>677</v>
      </c>
    </row>
    <row r="20" ht="25.5">
      <c r="A20" s="315" t="s">
        <v>20</v>
      </c>
    </row>
    <row r="21" ht="12.75">
      <c r="A21" s="318" t="s">
        <v>76</v>
      </c>
    </row>
    <row r="22" ht="51">
      <c r="A22" s="315" t="s">
        <v>678</v>
      </c>
    </row>
    <row r="23" ht="12.75">
      <c r="A23" s="318" t="s">
        <v>77</v>
      </c>
    </row>
    <row r="24" ht="25.5">
      <c r="A24" s="315" t="s">
        <v>27</v>
      </c>
    </row>
    <row r="25" ht="12.75">
      <c r="A25" s="314"/>
    </row>
    <row r="26" ht="12.75">
      <c r="A26" s="312" t="s">
        <v>74</v>
      </c>
    </row>
    <row r="27" ht="76.5">
      <c r="A27" s="315" t="s">
        <v>679</v>
      </c>
    </row>
    <row r="28" ht="12.75">
      <c r="A28" s="312" t="s">
        <v>54</v>
      </c>
    </row>
    <row r="29" ht="51">
      <c r="A29" s="315" t="s">
        <v>680</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69" customWidth="1"/>
    <col min="2" max="2" width="1.7109375" style="69" customWidth="1"/>
    <col min="3" max="3" width="84.421875" style="69" customWidth="1"/>
    <col min="4" max="16384" width="9.140625" style="69" customWidth="1"/>
  </cols>
  <sheetData>
    <row r="1" ht="34.5" customHeight="1">
      <c r="C1" s="47" t="s">
        <v>192</v>
      </c>
    </row>
    <row r="2" ht="34.5" customHeight="1">
      <c r="C2" s="68" t="s">
        <v>193</v>
      </c>
    </row>
    <row r="3" ht="34.5" customHeight="1"/>
    <row r="4" spans="1:4" ht="12.75">
      <c r="A4" s="70">
        <v>4.4</v>
      </c>
      <c r="B4" s="70" t="s">
        <v>194</v>
      </c>
      <c r="C4" s="71"/>
      <c r="D4"/>
    </row>
    <row r="5" spans="1:4" s="75" customFormat="1" ht="17.25" customHeight="1">
      <c r="A5" s="72"/>
      <c r="B5" s="72"/>
      <c r="C5" s="73" t="s">
        <v>195</v>
      </c>
      <c r="D5" s="74"/>
    </row>
    <row r="6" spans="1:4" ht="12.75">
      <c r="A6" s="70">
        <v>4.5</v>
      </c>
      <c r="B6" s="70" t="s">
        <v>196</v>
      </c>
      <c r="C6" s="71"/>
      <c r="D6"/>
    </row>
    <row r="7" spans="1:4" ht="12.75">
      <c r="A7" s="72"/>
      <c r="B7" s="72"/>
      <c r="C7" s="73" t="s">
        <v>197</v>
      </c>
      <c r="D7"/>
    </row>
    <row r="8" spans="1:4" ht="12.75">
      <c r="A8" s="70">
        <v>4.6</v>
      </c>
      <c r="B8" s="70" t="s">
        <v>198</v>
      </c>
      <c r="C8" s="71"/>
      <c r="D8"/>
    </row>
    <row r="9" spans="1:4" ht="12.75">
      <c r="A9" s="72"/>
      <c r="B9" s="72"/>
      <c r="C9" s="73" t="s">
        <v>199</v>
      </c>
      <c r="D9"/>
    </row>
    <row r="10" spans="1:4" ht="12.75">
      <c r="A10" s="70">
        <v>4.7</v>
      </c>
      <c r="B10" s="70" t="s">
        <v>200</v>
      </c>
      <c r="C10" s="71"/>
      <c r="D10"/>
    </row>
    <row r="11" spans="1:4" ht="12.75">
      <c r="A11" s="72"/>
      <c r="B11" s="72"/>
      <c r="C11" s="73" t="s">
        <v>201</v>
      </c>
      <c r="D11"/>
    </row>
    <row r="12" spans="1:4" ht="12.75">
      <c r="A12" s="70">
        <v>4.8</v>
      </c>
      <c r="B12" s="70" t="s">
        <v>205</v>
      </c>
      <c r="C12" s="71"/>
      <c r="D12"/>
    </row>
    <row r="13" spans="1:4" ht="16.5" customHeight="1">
      <c r="A13" s="72"/>
      <c r="B13" s="72"/>
      <c r="C13" s="73" t="s">
        <v>1</v>
      </c>
      <c r="D13"/>
    </row>
    <row r="14" spans="1:4" ht="12.75">
      <c r="A14" s="70">
        <v>4.9</v>
      </c>
      <c r="B14" s="70" t="s">
        <v>206</v>
      </c>
      <c r="C14" s="71"/>
      <c r="D14"/>
    </row>
    <row r="15" spans="1:4" ht="25.5">
      <c r="A15" s="72"/>
      <c r="B15" s="72"/>
      <c r="C15" s="73" t="s">
        <v>207</v>
      </c>
      <c r="D15" s="76"/>
    </row>
    <row r="16" spans="1:3" ht="12.75">
      <c r="A16" s="70">
        <v>5.3</v>
      </c>
      <c r="B16" s="70" t="s">
        <v>2</v>
      </c>
      <c r="C16" s="71"/>
    </row>
    <row r="17" spans="1:3" ht="25.5">
      <c r="A17" s="72"/>
      <c r="B17" s="72"/>
      <c r="C17" s="73" t="s">
        <v>208</v>
      </c>
    </row>
    <row r="18" spans="1:3" ht="12.75">
      <c r="A18" s="70">
        <v>5.4</v>
      </c>
      <c r="B18" s="70" t="s">
        <v>209</v>
      </c>
      <c r="C18" s="71"/>
    </row>
    <row r="19" spans="1:3" ht="12.75">
      <c r="A19" s="72"/>
      <c r="B19" s="72"/>
      <c r="C19" s="73" t="s">
        <v>210</v>
      </c>
    </row>
    <row r="20" spans="1:3" ht="12.75">
      <c r="A20" s="70">
        <v>5.5</v>
      </c>
      <c r="B20" s="70" t="s">
        <v>211</v>
      </c>
      <c r="C20" s="71"/>
    </row>
    <row r="21" spans="1:3" ht="15" customHeight="1">
      <c r="A21" s="72"/>
      <c r="B21" s="72"/>
      <c r="C21" s="73" t="s">
        <v>212</v>
      </c>
    </row>
    <row r="22" spans="1:3" ht="12.75">
      <c r="A22" s="70">
        <v>5.6</v>
      </c>
      <c r="B22" s="70" t="s">
        <v>61</v>
      </c>
      <c r="C22" s="71"/>
    </row>
    <row r="23" spans="1:3" ht="27" customHeight="1">
      <c r="A23" s="72"/>
      <c r="B23" s="72"/>
      <c r="C23" s="73" t="s">
        <v>213</v>
      </c>
    </row>
    <row r="24" spans="1:3" ht="12.75">
      <c r="A24" s="101" t="s">
        <v>78</v>
      </c>
      <c r="B24" s="70" t="s">
        <v>62</v>
      </c>
      <c r="C24" s="71"/>
    </row>
    <row r="25" spans="1:3" ht="27" customHeight="1">
      <c r="A25" s="72"/>
      <c r="B25" s="72"/>
      <c r="C25" s="73" t="s">
        <v>63</v>
      </c>
    </row>
    <row r="26" spans="1:3" ht="12.75">
      <c r="A26" s="70">
        <v>5.7</v>
      </c>
      <c r="B26" s="70" t="s">
        <v>214</v>
      </c>
      <c r="C26" s="71"/>
    </row>
    <row r="27" spans="1:3" ht="15" customHeight="1">
      <c r="A27" s="72"/>
      <c r="B27" s="72"/>
      <c r="C27" s="73" t="s">
        <v>96</v>
      </c>
    </row>
    <row r="28" spans="1:3" ht="12.75">
      <c r="A28" s="70">
        <v>5.8</v>
      </c>
      <c r="B28" s="70" t="s">
        <v>215</v>
      </c>
      <c r="C28" s="71"/>
    </row>
    <row r="29" spans="1:3" ht="25.5">
      <c r="A29" s="72"/>
      <c r="B29" s="72"/>
      <c r="C29" s="73" t="s">
        <v>97</v>
      </c>
    </row>
    <row r="30" spans="1:3" ht="12.75">
      <c r="A30" s="70">
        <v>5.9</v>
      </c>
      <c r="B30" s="70" t="s">
        <v>216</v>
      </c>
      <c r="C30" s="71"/>
    </row>
    <row r="31" spans="1:3" ht="25.5">
      <c r="A31" s="72"/>
      <c r="B31" s="72"/>
      <c r="C31" s="73" t="s">
        <v>98</v>
      </c>
    </row>
    <row r="32" spans="1:3" ht="12.75">
      <c r="A32" s="79">
        <v>5.1</v>
      </c>
      <c r="B32" s="70" t="s">
        <v>217</v>
      </c>
      <c r="C32" s="71"/>
    </row>
    <row r="33" spans="1:3" ht="25.5">
      <c r="A33" s="72"/>
      <c r="B33" s="72"/>
      <c r="C33" s="73" t="s">
        <v>218</v>
      </c>
    </row>
    <row r="34" spans="1:3" ht="12.75">
      <c r="A34" s="70">
        <v>5.11</v>
      </c>
      <c r="B34" s="70" t="s">
        <v>119</v>
      </c>
      <c r="C34" s="71"/>
    </row>
    <row r="35" spans="1:3" ht="25.5">
      <c r="A35" s="72"/>
      <c r="B35" s="72"/>
      <c r="C35" s="73" t="s">
        <v>219</v>
      </c>
    </row>
    <row r="36" spans="1:3" ht="12.75">
      <c r="A36" s="70">
        <v>5.12</v>
      </c>
      <c r="B36" s="70" t="s">
        <v>220</v>
      </c>
      <c r="C36" s="71"/>
    </row>
    <row r="37" spans="1:3" ht="25.5">
      <c r="A37" s="72"/>
      <c r="B37" s="72"/>
      <c r="C37" s="73" t="s">
        <v>221</v>
      </c>
    </row>
    <row r="38" spans="1:3" ht="12.75">
      <c r="A38" s="70">
        <v>5.13</v>
      </c>
      <c r="B38" s="70" t="s">
        <v>222</v>
      </c>
      <c r="C38" s="71"/>
    </row>
    <row r="39" spans="1:3" ht="25.5">
      <c r="A39" s="72"/>
      <c r="B39" s="72"/>
      <c r="C39" s="73" t="s">
        <v>223</v>
      </c>
    </row>
    <row r="40" spans="1:3" ht="12.75">
      <c r="A40" s="70">
        <v>5.14</v>
      </c>
      <c r="B40" s="70" t="s">
        <v>224</v>
      </c>
      <c r="C40" s="71"/>
    </row>
    <row r="41" spans="1:3" ht="38.25">
      <c r="A41" s="72"/>
      <c r="B41" s="72"/>
      <c r="C41" s="73" t="s">
        <v>3</v>
      </c>
    </row>
    <row r="42" spans="1:3" ht="12.75">
      <c r="A42" s="70">
        <v>5.15</v>
      </c>
      <c r="B42" s="70" t="s">
        <v>225</v>
      </c>
      <c r="C42" s="71"/>
    </row>
    <row r="43" spans="1:3" ht="29.25" customHeight="1">
      <c r="A43" s="72"/>
      <c r="B43" s="72"/>
      <c r="C43" s="73" t="s">
        <v>226</v>
      </c>
    </row>
    <row r="44" spans="1:3" ht="12.75">
      <c r="A44" s="70">
        <v>5.16</v>
      </c>
      <c r="B44" s="70" t="s">
        <v>124</v>
      </c>
      <c r="C44" s="71"/>
    </row>
    <row r="45" spans="1:3" ht="27.75" customHeight="1">
      <c r="A45" s="72"/>
      <c r="B45" s="72"/>
      <c r="C45" s="73" t="s">
        <v>4</v>
      </c>
    </row>
    <row r="46" spans="1:3" ht="12.75">
      <c r="A46" s="70">
        <v>5.17</v>
      </c>
      <c r="B46" s="70" t="s">
        <v>52</v>
      </c>
      <c r="C46" s="71"/>
    </row>
    <row r="47" spans="1:3" ht="25.5">
      <c r="A47" s="72"/>
      <c r="B47" s="72"/>
      <c r="C47" s="73" t="s">
        <v>99</v>
      </c>
    </row>
    <row r="48" spans="1:3" ht="12.75">
      <c r="A48" s="70">
        <v>5.18</v>
      </c>
      <c r="B48" s="70" t="s">
        <v>75</v>
      </c>
      <c r="C48" s="71"/>
    </row>
    <row r="49" spans="1:3" ht="25.5">
      <c r="A49" s="72"/>
      <c r="B49" s="72"/>
      <c r="C49" s="73" t="s">
        <v>5</v>
      </c>
    </row>
    <row r="50" spans="1:3" ht="12.75">
      <c r="A50" s="101" t="s">
        <v>73</v>
      </c>
      <c r="B50" s="70" t="s">
        <v>125</v>
      </c>
      <c r="C50" s="71"/>
    </row>
    <row r="51" spans="1:3" ht="25.5">
      <c r="A51" s="72"/>
      <c r="B51" s="72"/>
      <c r="C51" s="73" t="s">
        <v>100</v>
      </c>
    </row>
    <row r="52" spans="1:3" ht="12.75">
      <c r="A52" s="70">
        <v>5.19</v>
      </c>
      <c r="B52" s="70" t="s">
        <v>227</v>
      </c>
      <c r="C52" s="71"/>
    </row>
    <row r="53" spans="1:3" ht="25.5">
      <c r="A53" s="72"/>
      <c r="B53" s="72"/>
      <c r="C53" s="73" t="s">
        <v>228</v>
      </c>
    </row>
    <row r="54" spans="1:3" ht="12.75">
      <c r="A54" s="79">
        <v>5.2</v>
      </c>
      <c r="B54" s="70" t="s">
        <v>89</v>
      </c>
      <c r="C54" s="71"/>
    </row>
    <row r="55" spans="1:3" ht="25.5">
      <c r="A55" s="72"/>
      <c r="B55" s="72"/>
      <c r="C55" s="73" t="s">
        <v>229</v>
      </c>
    </row>
    <row r="56" spans="1:3" ht="12.75">
      <c r="A56" s="70">
        <v>5.21</v>
      </c>
      <c r="B56" s="70" t="s">
        <v>127</v>
      </c>
      <c r="C56" s="71"/>
    </row>
    <row r="57" spans="1:3" ht="54" customHeight="1">
      <c r="A57" s="72"/>
      <c r="B57" s="72"/>
      <c r="C57" s="73" t="s">
        <v>236</v>
      </c>
    </row>
    <row r="58" spans="1:3" ht="12.75">
      <c r="A58" s="70">
        <v>5.23</v>
      </c>
      <c r="B58" s="70" t="s">
        <v>129</v>
      </c>
      <c r="C58" s="71"/>
    </row>
    <row r="59" spans="1:3" ht="51" customHeight="1">
      <c r="A59" s="72"/>
      <c r="B59" s="72"/>
      <c r="C59" s="73" t="s">
        <v>101</v>
      </c>
    </row>
    <row r="60" spans="1:3" ht="12.75">
      <c r="A60" s="70">
        <v>5.24</v>
      </c>
      <c r="B60" s="70" t="s">
        <v>230</v>
      </c>
      <c r="C60" s="71"/>
    </row>
    <row r="61" spans="1:3" ht="40.5" customHeight="1">
      <c r="A61" s="72"/>
      <c r="B61" s="72"/>
      <c r="C61" s="73" t="s">
        <v>237</v>
      </c>
    </row>
    <row r="62" spans="1:3" ht="12.75">
      <c r="A62" s="70">
        <v>5.25</v>
      </c>
      <c r="B62" s="70" t="s">
        <v>231</v>
      </c>
      <c r="C62" s="71"/>
    </row>
    <row r="63" spans="1:3" ht="67.5" customHeight="1">
      <c r="A63" s="72"/>
      <c r="B63" s="72"/>
      <c r="C63" s="73" t="s">
        <v>238</v>
      </c>
    </row>
    <row r="64" spans="1:3" ht="12.75">
      <c r="A64" s="101" t="s">
        <v>10</v>
      </c>
      <c r="B64" s="70" t="s">
        <v>55</v>
      </c>
      <c r="C64" s="71"/>
    </row>
    <row r="65" spans="1:3" ht="31.5" customHeight="1">
      <c r="A65" s="72"/>
      <c r="B65" s="72"/>
      <c r="C65" s="73" t="s">
        <v>56</v>
      </c>
    </row>
    <row r="66" spans="1:3" ht="12.75">
      <c r="A66" s="101" t="s">
        <v>11</v>
      </c>
      <c r="B66" s="70" t="s">
        <v>57</v>
      </c>
      <c r="C66" s="71"/>
    </row>
    <row r="67" spans="1:3" ht="31.5" customHeight="1">
      <c r="A67" s="72"/>
      <c r="B67" s="72"/>
      <c r="C67" s="73" t="s">
        <v>59</v>
      </c>
    </row>
    <row r="68" spans="1:3" ht="12.75">
      <c r="A68" s="101" t="s">
        <v>12</v>
      </c>
      <c r="B68" s="70" t="s">
        <v>58</v>
      </c>
      <c r="C68" s="71"/>
    </row>
    <row r="69" spans="1:3" ht="31.5" customHeight="1">
      <c r="A69" s="72"/>
      <c r="B69" s="72"/>
      <c r="C69" s="73" t="s">
        <v>60</v>
      </c>
    </row>
    <row r="70" spans="1:3" ht="12.75">
      <c r="A70" s="70">
        <v>5.26</v>
      </c>
      <c r="B70" s="70" t="s">
        <v>232</v>
      </c>
      <c r="C70" s="71"/>
    </row>
    <row r="71" spans="1:3" ht="57.75" customHeight="1">
      <c r="A71" s="72"/>
      <c r="B71" s="72"/>
      <c r="C71" s="73" t="s">
        <v>239</v>
      </c>
    </row>
    <row r="72" spans="1:3" ht="12.75">
      <c r="A72" s="70">
        <v>5.27</v>
      </c>
      <c r="B72" s="70" t="s">
        <v>233</v>
      </c>
      <c r="C72" s="71"/>
    </row>
    <row r="73" spans="1:3" ht="54" customHeight="1">
      <c r="A73" s="72"/>
      <c r="B73" s="72"/>
      <c r="C73" s="73" t="s">
        <v>240</v>
      </c>
    </row>
    <row r="74" spans="1:3" ht="12.75">
      <c r="A74" s="101" t="s">
        <v>13</v>
      </c>
      <c r="B74" s="70" t="s">
        <v>67</v>
      </c>
      <c r="C74" s="71"/>
    </row>
    <row r="75" spans="1:3" ht="40.5" customHeight="1">
      <c r="A75" s="72"/>
      <c r="B75" s="72"/>
      <c r="C75" s="73" t="s">
        <v>70</v>
      </c>
    </row>
    <row r="76" spans="1:3" ht="12.75">
      <c r="A76" s="101" t="s">
        <v>14</v>
      </c>
      <c r="B76" s="70" t="s">
        <v>68</v>
      </c>
      <c r="C76" s="71"/>
    </row>
    <row r="77" spans="1:3" ht="57" customHeight="1">
      <c r="A77" s="72"/>
      <c r="B77" s="72"/>
      <c r="C77" s="73" t="s">
        <v>71</v>
      </c>
    </row>
    <row r="78" spans="1:3" ht="12.75">
      <c r="A78" s="101" t="s">
        <v>15</v>
      </c>
      <c r="B78" s="70" t="s">
        <v>69</v>
      </c>
      <c r="C78" s="71"/>
    </row>
    <row r="79" spans="1:3" ht="42" customHeight="1">
      <c r="A79" s="72"/>
      <c r="B79" s="72"/>
      <c r="C79" s="73" t="s">
        <v>72</v>
      </c>
    </row>
    <row r="80" spans="1:3" ht="12.75">
      <c r="A80" s="70">
        <v>6.2</v>
      </c>
      <c r="B80" s="70" t="s">
        <v>234</v>
      </c>
      <c r="C80" s="71"/>
    </row>
    <row r="81" spans="1:3" ht="69.75" customHeight="1">
      <c r="A81" s="72"/>
      <c r="B81" s="72"/>
      <c r="C81" s="73" t="s">
        <v>102</v>
      </c>
    </row>
    <row r="82" spans="1:3" ht="12.75">
      <c r="A82" s="70">
        <v>6.3</v>
      </c>
      <c r="B82" s="70" t="s">
        <v>235</v>
      </c>
      <c r="C82" s="71"/>
    </row>
    <row r="83" spans="1:3" ht="64.5" customHeight="1">
      <c r="A83" s="72"/>
      <c r="B83" s="72"/>
      <c r="C83" s="73" t="s">
        <v>0</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Q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4" sqref="L4"/>
    </sheetView>
  </sheetViews>
  <sheetFormatPr defaultColWidth="9.140625" defaultRowHeight="12.75"/>
  <cols>
    <col min="1" max="1" width="1.57421875" style="2" customWidth="1"/>
    <col min="2" max="2" width="61.140625" style="2" customWidth="1"/>
    <col min="3" max="6" width="12.57421875" style="2" customWidth="1"/>
    <col min="7" max="7" width="13.421875" style="2" bestFit="1" customWidth="1"/>
    <col min="8" max="8" width="12.7109375" style="2" customWidth="1"/>
    <col min="9" max="9" width="14.00390625" style="2" bestFit="1" customWidth="1"/>
    <col min="10" max="10" width="12.7109375" style="2" customWidth="1"/>
    <col min="11" max="11" width="2.7109375" style="2" customWidth="1"/>
    <col min="12" max="12" width="12.7109375" style="2" customWidth="1"/>
    <col min="13" max="13" width="19.7109375" style="2" customWidth="1"/>
    <col min="14" max="16384" width="9.140625" style="2" customWidth="1"/>
  </cols>
  <sheetData>
    <row r="1" ht="34.5" customHeight="1">
      <c r="B1" s="132" t="s">
        <v>264</v>
      </c>
    </row>
    <row r="2" spans="3:6" ht="34.5" customHeight="1">
      <c r="C2" s="11" t="s">
        <v>47</v>
      </c>
      <c r="D2" s="11"/>
      <c r="E2" s="11"/>
      <c r="F2" s="11"/>
    </row>
    <row r="3" ht="15" customHeight="1">
      <c r="A3" s="11"/>
    </row>
    <row r="4" spans="2:12" ht="15" customHeight="1">
      <c r="B4" s="45"/>
      <c r="C4" s="45"/>
      <c r="D4" s="45"/>
      <c r="E4" s="45"/>
      <c r="F4" s="45"/>
      <c r="G4" s="45"/>
      <c r="H4" s="45"/>
      <c r="I4" s="45"/>
      <c r="J4" s="45"/>
      <c r="K4" s="45"/>
      <c r="L4" s="45"/>
    </row>
    <row r="5" spans="2:13" ht="64.5">
      <c r="B5" s="10" t="s">
        <v>175</v>
      </c>
      <c r="C5" s="12" t="s">
        <v>257</v>
      </c>
      <c r="D5" s="12" t="s">
        <v>256</v>
      </c>
      <c r="E5" s="12" t="s">
        <v>245</v>
      </c>
      <c r="F5" s="12" t="s">
        <v>246</v>
      </c>
      <c r="G5" s="12" t="s">
        <v>247</v>
      </c>
      <c r="H5" s="12" t="s">
        <v>248</v>
      </c>
      <c r="I5" s="12" t="s">
        <v>249</v>
      </c>
      <c r="J5" s="12" t="s">
        <v>95</v>
      </c>
      <c r="K5" s="12"/>
      <c r="L5" s="12" t="s">
        <v>185</v>
      </c>
      <c r="M5" s="12"/>
    </row>
    <row r="6" spans="2:13" ht="12.75">
      <c r="B6" s="29" t="s">
        <v>159</v>
      </c>
      <c r="C6" s="307">
        <f>12*'North East'!BC117</f>
        <v>289.56020615300093</v>
      </c>
      <c r="D6" s="307">
        <f>SUMPRODUCT(E6:F6,'Providers-YTDdata'!$E$7:$F$7)/SUM('Providers-YTDdata'!$E$7:$F$7)</f>
        <v>128.32478364369814</v>
      </c>
      <c r="E6" s="307">
        <f>12*'North West'!BC117</f>
        <v>112.78641348458495</v>
      </c>
      <c r="F6" s="307">
        <f>12*Blackpool!BC117</f>
        <v>351.59557115512354</v>
      </c>
      <c r="G6" s="307">
        <f>12*'C&amp;L'!AQ117</f>
        <v>125.75810043160682</v>
      </c>
      <c r="H6" s="307">
        <f>12*'C&amp;M'!AQ117</f>
        <v>76.70175831500617</v>
      </c>
      <c r="I6" s="307">
        <f>12*Manc!AQ117</f>
        <v>82.15336859191498</v>
      </c>
      <c r="J6" s="320">
        <f>12*'Y&amp;H'!BC117</f>
        <v>220.8023337950774</v>
      </c>
      <c r="K6" s="308"/>
      <c r="L6" s="307">
        <f>(SUMPRODUCT($C6:$K6,'Providers-YTDdata'!$C$7:K$7)-SUMPRODUCT($D6,'Providers-YTDdata'!$D$7))/(SUM('Providers-YTDdata'!$C$7:K$7)-'Providers-YTDdata'!$D$7)</f>
        <v>158.28776622406792</v>
      </c>
      <c r="M6" s="151"/>
    </row>
    <row r="7" spans="2:13" ht="12.75">
      <c r="B7" s="31" t="s">
        <v>160</v>
      </c>
      <c r="C7" s="309">
        <f>12*'North East'!BC118</f>
        <v>248.6498332733185</v>
      </c>
      <c r="D7" s="309">
        <f>SUMPRODUCT(E7:F7,'Providers-YTDdata'!$E$7:$F$7)/SUM('Providers-YTDdata'!$E$7:$F$7)</f>
        <v>128.32478364369814</v>
      </c>
      <c r="E7" s="309">
        <f>12*'North West'!BC118</f>
        <v>112.78641348458495</v>
      </c>
      <c r="F7" s="309">
        <f>12*Blackpool!BC118</f>
        <v>351.59557115512354</v>
      </c>
      <c r="G7" s="309">
        <f>12*'C&amp;L'!AQ118</f>
        <v>103.27999440933976</v>
      </c>
      <c r="H7" s="309">
        <f>12*'C&amp;M'!AQ118</f>
        <v>76.70175831500617</v>
      </c>
      <c r="I7" s="309">
        <f>12*Manc!AQ118</f>
        <v>82.0672807598686</v>
      </c>
      <c r="J7" s="309">
        <f>12*'Y&amp;H'!BC118</f>
        <v>220.8023337950774</v>
      </c>
      <c r="K7" s="308"/>
      <c r="L7" s="309">
        <f>(SUMPRODUCT($C7:$K7,'Providers-YTDdata'!$C$7:K$7)-SUMPRODUCT($D7,'Providers-YTDdata'!$D$7))/(SUM('Providers-YTDdata'!$C$7:K$7)-'Providers-YTDdata'!$D$7)</f>
        <v>151.5211741170963</v>
      </c>
      <c r="M7" s="151"/>
    </row>
    <row r="8" spans="2:13" ht="12.75">
      <c r="B8" s="31" t="s">
        <v>79</v>
      </c>
      <c r="C8" s="33">
        <f>'Providers-YTDdata'!C16/'Providers-YTDdata'!C11</f>
        <v>0.01374092232830759</v>
      </c>
      <c r="D8" s="33">
        <f>'Providers-YTDdata'!D16/'Providers-YTDdata'!D11</f>
        <v>0.0076280330486462496</v>
      </c>
      <c r="E8" s="33">
        <f>'Providers-YTDdata'!E16/'Providers-YTDdata'!E11</f>
        <v>0.007957658004720846</v>
      </c>
      <c r="F8" s="33">
        <f>'Providers-YTDdata'!F16/'Providers-YTDdata'!F11</f>
        <v>0.00610979335239849</v>
      </c>
      <c r="G8" s="33">
        <f>'Providers-YTDdata'!G16/'Providers-YTDdata'!G11</f>
        <v>0.006990299433958294</v>
      </c>
      <c r="H8" s="33">
        <f>'Providers-YTDdata'!H16/'Providers-YTDdata'!H11</f>
        <v>0.0016891268229647406</v>
      </c>
      <c r="I8" s="33">
        <f>'Providers-YTDdata'!I16/'Providers-YTDdata'!I11</f>
        <v>0.0025210147843848954</v>
      </c>
      <c r="J8" s="33">
        <f>'Providers-YTDdata'!J16/'Providers-YTDdata'!J11</f>
        <v>0.013507384756220823</v>
      </c>
      <c r="K8" s="24"/>
      <c r="L8" s="86">
        <f>SUM('Providers-YTDdata'!L16/'Providers-YTDdata'!L11)</f>
        <v>0.011457440262624576</v>
      </c>
      <c r="M8" s="12"/>
    </row>
    <row r="9" spans="2:13" ht="12.75">
      <c r="B9" s="31" t="s">
        <v>161</v>
      </c>
      <c r="C9" s="33">
        <f>'Providers-YTDdata'!C22/'Providers-YTDdata'!C18</f>
        <v>0.9450164192874488</v>
      </c>
      <c r="D9" s="33">
        <f>'Providers-YTDdata'!D22/'Providers-YTDdata'!D18</f>
        <v>0.9542626031937866</v>
      </c>
      <c r="E9" s="33">
        <f>'Providers-YTDdata'!E22/'Providers-YTDdata'!E18</f>
        <v>0.9550048432005382</v>
      </c>
      <c r="F9" s="33">
        <f>'Providers-YTDdata'!F22/'Providers-YTDdata'!F18</f>
        <v>0.9508295060455525</v>
      </c>
      <c r="G9" s="33">
        <f>'Providers-YTDdata'!G22/'Providers-YTDdata'!G18</f>
        <v>0.9786269882782276</v>
      </c>
      <c r="H9" s="33">
        <f>'Providers-YTDdata'!H22/'Providers-YTDdata'!H18</f>
        <v>0.9930149281495605</v>
      </c>
      <c r="I9" s="33">
        <f>'Providers-YTDdata'!I22/'Providers-YTDdata'!I18</f>
        <v>0.9922449135982222</v>
      </c>
      <c r="J9" s="33">
        <f>'Providers-YTDdata'!J22/'Providers-YTDdata'!J18</f>
        <v>0.9486034887912234</v>
      </c>
      <c r="K9" s="24"/>
      <c r="L9" s="86">
        <f>SUM('Providers-YTDdata'!L22/('Providers-YTDdata'!L18))</f>
        <v>0.9533469381680109</v>
      </c>
      <c r="M9" s="12"/>
    </row>
    <row r="10" spans="2:13" ht="12.75">
      <c r="B10" s="31" t="s">
        <v>162</v>
      </c>
      <c r="C10" s="33">
        <f>'Providers-YTDdata'!C24/'Providers-YTDdata'!C18</f>
        <v>0.8551433550489751</v>
      </c>
      <c r="D10" s="33">
        <f>'Providers-YTDdata'!D24/'Providers-YTDdata'!D18</f>
        <v>0.912358594520621</v>
      </c>
      <c r="E10" s="33">
        <f>'Providers-YTDdata'!E24/'Providers-YTDdata'!E18</f>
        <v>0.9259996784709266</v>
      </c>
      <c r="F10" s="33">
        <f>'Providers-YTDdata'!F24/'Providers-YTDdata'!F18</f>
        <v>0.8492642234511201</v>
      </c>
      <c r="G10" s="33">
        <f>'Providers-YTDdata'!G24/'Providers-YTDdata'!G18</f>
        <v>0.8683584456780333</v>
      </c>
      <c r="H10" s="33">
        <f>'Providers-YTDdata'!H24/'Providers-YTDdata'!H18</f>
        <v>0.7630098125842906</v>
      </c>
      <c r="I10" s="33">
        <f>'Providers-YTDdata'!I24/'Providers-YTDdata'!I18</f>
        <v>0.7744741177822905</v>
      </c>
      <c r="J10" s="33">
        <f>'Providers-YTDdata'!J24/'Providers-YTDdata'!J18</f>
        <v>0.85250877866637</v>
      </c>
      <c r="K10" s="24"/>
      <c r="L10" s="33">
        <f>SUM('Providers-YTDdata'!L24/'Providers-YTDdata'!L18)</f>
        <v>0.8616821595304678</v>
      </c>
      <c r="M10" s="12"/>
    </row>
    <row r="11" spans="2:13" ht="12.75">
      <c r="B11" s="31" t="s">
        <v>163</v>
      </c>
      <c r="C11" s="143">
        <f>'Providers-YTDdata'!C30/'Providers-YTDdata'!C18</f>
        <v>0.2531871798769172</v>
      </c>
      <c r="D11" s="143">
        <f>'Providers-YTDdata'!D30/'Providers-YTDdata'!D18</f>
        <v>0.23083750255485155</v>
      </c>
      <c r="E11" s="143">
        <f>'Providers-YTDdata'!E30/'Providers-YTDdata'!E18</f>
        <v>0.2402186938084038</v>
      </c>
      <c r="F11" s="143">
        <f>'Providers-YTDdata'!F30/'Providers-YTDdata'!F18</f>
        <v>0.18744649607898273</v>
      </c>
      <c r="G11" s="33">
        <f>'Providers-YTDdata'!G30/'Providers-YTDdata'!G18</f>
        <v>0.23165384735904587</v>
      </c>
      <c r="H11" s="33">
        <f>'Providers-YTDdata'!H30/'Providers-YTDdata'!H18</f>
        <v>0.2527461284471934</v>
      </c>
      <c r="I11" s="33">
        <f>'Providers-YTDdata'!I30/'Providers-YTDdata'!I18</f>
        <v>0.2514732365224721</v>
      </c>
      <c r="J11" s="33">
        <f>'Providers-YTDdata'!J30/'Providers-YTDdata'!J18</f>
        <v>0.19488318464238766</v>
      </c>
      <c r="K11" s="24"/>
      <c r="L11" s="33">
        <f>SUM('Providers-YTDdata'!L30/'Providers-YTDdata'!L18)</f>
        <v>0.22458850611969497</v>
      </c>
      <c r="M11" s="12"/>
    </row>
    <row r="12" spans="2:13" ht="12.75">
      <c r="B12" s="31" t="s">
        <v>50</v>
      </c>
      <c r="C12" s="143">
        <f>'Providers-YTDdata'!C32/'Providers-YTDdata'!C30</f>
        <v>0.912627187740833</v>
      </c>
      <c r="D12" s="143">
        <f>'Providers-YTDdata'!D32/'Providers-YTDdata'!D30</f>
        <v>0.7493347320401711</v>
      </c>
      <c r="E12" s="143">
        <f>'Providers-YTDdata'!E32/'Providers-YTDdata'!E30</f>
        <v>0.7455979034153858</v>
      </c>
      <c r="F12" s="143">
        <f>'Providers-YTDdata'!F32/'Providers-YTDdata'!F30</f>
        <v>0.7714847656510434</v>
      </c>
      <c r="G12" s="143">
        <f>'Providers-YTDdata'!G32/'Providers-YTDdata'!G30</f>
        <v>0.8712879528853558</v>
      </c>
      <c r="H12" s="143">
        <f>'Providers-YTDdata'!H32/'Providers-YTDdata'!H30</f>
        <v>0.8733716052108633</v>
      </c>
      <c r="I12" s="143">
        <f>'Providers-YTDdata'!I32/'Providers-YTDdata'!I30</f>
        <v>0.8664675767918089</v>
      </c>
      <c r="J12" s="143">
        <f>'Providers-YTDdata'!J32/'Providers-YTDdata'!J30</f>
        <v>0.37875781749527315</v>
      </c>
      <c r="K12" s="24"/>
      <c r="L12" s="143">
        <f>'Providers-YTDdata'!L32/'Providers-YTDdata'!L30</f>
        <v>0.6962941554389266</v>
      </c>
      <c r="M12" s="12"/>
    </row>
    <row r="13" spans="2:13" ht="12.75">
      <c r="B13" s="31" t="s">
        <v>32</v>
      </c>
      <c r="C13" s="144">
        <f>'Providers-YTDdata'!C33</f>
        <v>0.001208804475038095</v>
      </c>
      <c r="D13" s="144">
        <f>'Providers-YTDdata'!D33</f>
        <v>0.00013985237927048545</v>
      </c>
      <c r="E13" s="144">
        <f>'Providers-YTDdata'!E33</f>
        <v>0.00013961095355068289</v>
      </c>
      <c r="F13" s="144">
        <f>'Providers-YTDdata'!F33</f>
        <v>0.00014123541075535199</v>
      </c>
      <c r="G13" s="144">
        <f>'Providers-YTDdata'!G33</f>
        <v>0.0007280300753426111</v>
      </c>
      <c r="H13" s="144">
        <f>'Providers-YTDdata'!H33</f>
        <v>0.00016309091029680504</v>
      </c>
      <c r="I13" s="144">
        <f>'Providers-YTDdata'!I33</f>
        <v>0.00016341001839217</v>
      </c>
      <c r="J13" s="144">
        <f>'Providers-YTDdata'!J33</f>
        <v>0.0007804353318338409</v>
      </c>
      <c r="K13" s="24"/>
      <c r="L13" s="144">
        <f>'Providers-YTDdata'!L33</f>
        <v>0.0007852905205413218</v>
      </c>
      <c r="M13" s="12"/>
    </row>
    <row r="14" spans="2:13" ht="12.75">
      <c r="B14" s="31" t="s">
        <v>53</v>
      </c>
      <c r="C14" s="144" t="str">
        <f>'Providers-YTDdata'!C34</f>
        <v>NCA</v>
      </c>
      <c r="D14" s="144" t="str">
        <f>'Providers-YTDdata'!D34</f>
        <v>NCA</v>
      </c>
      <c r="E14" s="144" t="str">
        <f>'Providers-YTDdata'!E34</f>
        <v>NCA</v>
      </c>
      <c r="F14" s="144" t="str">
        <f>'Providers-YTDdata'!F34</f>
        <v>NCA</v>
      </c>
      <c r="G14" s="144">
        <f>'Providers-YTDdata'!G34</f>
        <v>6.995226841678784E-05</v>
      </c>
      <c r="H14" s="144" t="str">
        <f>'Providers-YTDdata'!H34</f>
        <v>NCA</v>
      </c>
      <c r="I14" s="144" t="str">
        <f>'Providers-YTDdata'!I34</f>
        <v>NCA</v>
      </c>
      <c r="J14" s="144" t="str">
        <f>'Providers-YTDdata'!J34</f>
        <v>NCA</v>
      </c>
      <c r="K14" s="24"/>
      <c r="L14" s="144">
        <f>'Providers-YTDdata'!L34</f>
        <v>6.995226841678784E-05</v>
      </c>
      <c r="M14" s="12"/>
    </row>
    <row r="15" spans="2:13" ht="12.75">
      <c r="B15" s="31" t="s">
        <v>164</v>
      </c>
      <c r="C15" s="143">
        <f>'Providers-YTDdata'!C36/'Providers-YTDdata'!C18</f>
        <v>0.022121675933813836</v>
      </c>
      <c r="D15" s="143">
        <f>'Providers-YTDdata'!D36/'Providers-YTDdata'!D18</f>
        <v>0.05786294443308955</v>
      </c>
      <c r="E15" s="143">
        <f>'Providers-YTDdata'!E36/'Providers-YTDdata'!E18</f>
        <v>0.0611121393436754</v>
      </c>
      <c r="F15" s="143">
        <f>'Providers-YTDdata'!F36/'Providers-YTDdata'!F18</f>
        <v>0.042834379979379514</v>
      </c>
      <c r="G15" s="143">
        <f>'Providers-YTDdata'!G36/'Providers-YTDdata'!G18</f>
        <v>0.0298431553092663</v>
      </c>
      <c r="H15" s="143">
        <f>'Providers-YTDdata'!H36/'Providers-YTDdata'!H18</f>
        <v>0.03200483653443705</v>
      </c>
      <c r="I15" s="143">
        <f>'Providers-YTDdata'!I36/'Providers-YTDdata'!I18</f>
        <v>0.033579830644852295</v>
      </c>
      <c r="J15" s="143">
        <f>'Providers-YTDdata'!J36/'Providers-YTDdata'!J18</f>
        <v>0.12101510583066025</v>
      </c>
      <c r="K15" s="24"/>
      <c r="L15" s="37">
        <f>SUM('Providers-YTDdata'!L36/'Providers-YTDdata'!L18)</f>
        <v>0.0681900305447281</v>
      </c>
      <c r="M15" s="12"/>
    </row>
    <row r="16" spans="2:13" ht="12.75">
      <c r="B16" s="31" t="s">
        <v>80</v>
      </c>
      <c r="C16" s="143">
        <f>'Providers-YTDdata'!C38/'Providers-YTDdata'!C36</f>
        <v>0.39781406794285895</v>
      </c>
      <c r="D16" s="143">
        <f>'Providers-YTDdata'!D38/'Providers-YTDdata'!D36</f>
        <v>0.662724846902536</v>
      </c>
      <c r="E16" s="143">
        <f>'Providers-YTDdata'!E38/'Providers-YTDdata'!E36</f>
        <v>0.6757670881598726</v>
      </c>
      <c r="F16" s="143">
        <f>'Providers-YTDdata'!F38/'Providers-YTDdata'!F36</f>
        <v>0.5766593727206418</v>
      </c>
      <c r="G16" s="143">
        <f>'Providers-YTDdata'!G38/'Providers-YTDdata'!G36</f>
        <v>0.6677974315483401</v>
      </c>
      <c r="H16" s="143">
        <f>'Providers-YTDdata'!H38/'Providers-YTDdata'!H36</f>
        <v>0.6332461493751816</v>
      </c>
      <c r="I16" s="143">
        <f>'Providers-YTDdata'!I38/'Providers-YTDdata'!I36</f>
        <v>0.620036513007759</v>
      </c>
      <c r="J16" s="143">
        <f>'Providers-YTDdata'!J38/'Providers-YTDdata'!J36</f>
        <v>0.3663775007402235</v>
      </c>
      <c r="K16" s="24"/>
      <c r="L16" s="37">
        <f>SUM('Providers-YTDdata'!L38/'Providers-YTDdata'!L36)</f>
        <v>0.433623650600693</v>
      </c>
      <c r="M16" s="12"/>
    </row>
    <row r="17" spans="2:13" ht="12.75">
      <c r="B17" s="35" t="s">
        <v>127</v>
      </c>
      <c r="C17" s="145">
        <f>'Providers-YTDdata'!C40</f>
        <v>0.005882551535209595</v>
      </c>
      <c r="D17" s="145">
        <f>'Providers-YTDdata'!D40</f>
        <v>0.006234551816511564</v>
      </c>
      <c r="E17" s="145">
        <f>'Providers-YTDdata'!E40</f>
        <v>0.006401181646864309</v>
      </c>
      <c r="F17" s="145">
        <f>'Providers-YTDdata'!F40</f>
        <v>0.004945984327502433</v>
      </c>
      <c r="G17" s="145">
        <f>'Providers-YTDdata'!G40</f>
        <v>0.005722738823267998</v>
      </c>
      <c r="H17" s="145">
        <f>'Providers-YTDdata'!H40</f>
        <v>0.007171150214181999</v>
      </c>
      <c r="I17" s="145">
        <f>'Providers-YTDdata'!I40</f>
        <v>0.007138195836934295</v>
      </c>
      <c r="J17" s="145">
        <f>'Providers-YTDdata'!J40</f>
        <v>0.01138706192507762</v>
      </c>
      <c r="K17" s="23"/>
      <c r="L17" s="145">
        <f>'Providers-YTDdata'!L40</f>
        <v>0.009961188944663888</v>
      </c>
      <c r="M17" s="12"/>
    </row>
    <row r="18" ht="12.75">
      <c r="M18" s="12"/>
    </row>
    <row r="19" spans="2:13" ht="15.75">
      <c r="B19" s="10" t="s">
        <v>176</v>
      </c>
      <c r="M19" s="12"/>
    </row>
    <row r="20" spans="2:13" ht="12.75">
      <c r="B20" s="153" t="s">
        <v>165</v>
      </c>
      <c r="C20" s="154">
        <f>'Providers-YTDdata'!C45/SUM('Providers-YTDdata'!C44:C45)</f>
        <v>0.262782529470868</v>
      </c>
      <c r="D20" s="154">
        <f>'Providers-YTDdata'!D45/SUM('Providers-YTDdata'!D44:D45)</f>
        <v>0.4596197525011241</v>
      </c>
      <c r="E20" s="154">
        <f>'Providers-YTDdata'!E45/SUM('Providers-YTDdata'!E44:E45)</f>
        <v>0.46731956361084115</v>
      </c>
      <c r="F20" s="154">
        <f>'Providers-YTDdata'!F45/SUM('Providers-YTDdata'!F44:F45)</f>
        <v>0.41045553846756316</v>
      </c>
      <c r="G20" s="154">
        <f>'Providers-YTDdata'!G45/SUM('Providers-YTDdata'!G44:G45)</f>
        <v>0.2807853012722208</v>
      </c>
      <c r="H20" s="154" t="str">
        <f>_xlfn.IFERROR('Providers-YTDdata'!H45/SUM('Providers-YTDdata'!H44:H45),"NCA")</f>
        <v>NCA</v>
      </c>
      <c r="I20" s="154" t="str">
        <f>_xlfn.IFERROR('Providers-YTDdata'!I45/SUM('Providers-YTDdata'!I44:I45),"NCA")</f>
        <v>NCA</v>
      </c>
      <c r="J20" s="154">
        <f>'Providers-YTDdata'!J45/SUM('Providers-YTDdata'!J44:J45)</f>
        <v>0.2741064406335865</v>
      </c>
      <c r="K20"/>
      <c r="L20" s="155">
        <f>'Providers-YTDdata'!L45/SUM('Providers-YTDdata'!L44:L45)</f>
        <v>0.29820863769170747</v>
      </c>
      <c r="M20" s="12"/>
    </row>
    <row r="21" ht="12.75">
      <c r="M21" s="12"/>
    </row>
    <row r="22" spans="2:13" ht="15.75">
      <c r="B22" s="10" t="s">
        <v>64</v>
      </c>
      <c r="M22" s="12"/>
    </row>
    <row r="23" spans="2:13" ht="12.75">
      <c r="B23" s="29" t="s">
        <v>168</v>
      </c>
      <c r="C23" s="146">
        <f>'Providers-YTDdata'!C53/SUM('Providers-YTDdata'!C50:C53)</f>
        <v>0.06194314806957998</v>
      </c>
      <c r="D23" s="146">
        <f>'Providers-YTDdata'!D53/SUM('Providers-YTDdata'!D50:D53)</f>
        <v>0.04257859132510943</v>
      </c>
      <c r="E23" s="146">
        <f>'Providers-YTDdata'!E53/SUM('Providers-YTDdata'!E50:E53)</f>
        <v>0.04257859132510943</v>
      </c>
      <c r="F23" s="146" t="str">
        <f>_xlfn.IFERROR('Providers-YTDdata'!F53/SUM('Providers-YTDdata'!F50:F53),"NCA")</f>
        <v>NCA</v>
      </c>
      <c r="G23" s="39">
        <f>'Providers-YTDdata'!G53/SUM('Providers-YTDdata'!G50:G53)</f>
        <v>0.05970149253731343</v>
      </c>
      <c r="H23" s="39">
        <f>'Providers-YTDdata'!H53/SUM('Providers-YTDdata'!H50:H53)</f>
        <v>0.08</v>
      </c>
      <c r="I23" s="39">
        <f>'Providers-YTDdata'!I53/SUM('Providers-YTDdata'!I50:I53)</f>
        <v>0.06725146198830409</v>
      </c>
      <c r="J23" s="39">
        <f>'Providers-YTDdata'!J53/SUM('Providers-YTDdata'!J50:J53)</f>
        <v>0.0951993490642799</v>
      </c>
      <c r="K23" s="80"/>
      <c r="L23" s="146">
        <f>'Providers-YTDdata'!L53/SUM('Providers-YTDdata'!L50:L53)</f>
        <v>0.061739350912778906</v>
      </c>
      <c r="M23" s="12"/>
    </row>
    <row r="24" spans="2:17" ht="12.75">
      <c r="B24" s="31" t="s">
        <v>66</v>
      </c>
      <c r="C24" s="106">
        <f>SUM('Providers-YTDdata'!C50:C51)/SUM('Providers-YTDdata'!C50:C53)</f>
        <v>0.8985999151463725</v>
      </c>
      <c r="D24" s="106">
        <f>SUM('Providers-YTDdata'!D50:D51)/SUM('Providers-YTDdata'!D50:D53)</f>
        <v>0.9224035017906884</v>
      </c>
      <c r="E24" s="106">
        <f>SUM('Providers-YTDdata'!E50:E51)/SUM('Providers-YTDdata'!E50:E53)</f>
        <v>0.9224035017906884</v>
      </c>
      <c r="F24" s="106" t="str">
        <f>_xlfn.IFERROR(SUM('Providers-YTDdata'!F50:F51)/SUM('Providers-YTDdata'!F50:F53),"NCA")</f>
        <v>NCA</v>
      </c>
      <c r="G24" s="37">
        <f>SUM('Providers-YTDdata'!G50:G51)/SUM('Providers-YTDdata'!G50:G53)</f>
        <v>0.9048507462686567</v>
      </c>
      <c r="H24" s="37">
        <f>SUM('Providers-YTDdata'!H50:H51)/SUM('Providers-YTDdata'!H50:H53)</f>
        <v>0.88</v>
      </c>
      <c r="I24" s="37">
        <f>SUM('Providers-YTDdata'!I50:I51)/SUM('Providers-YTDdata'!I50:I53)</f>
        <v>0.8742690058479532</v>
      </c>
      <c r="J24" s="37">
        <f>SUM('Providers-YTDdata'!J50:J51)/SUM('Providers-YTDdata'!J50:J53)</f>
        <v>0.8665581773799838</v>
      </c>
      <c r="K24" s="80"/>
      <c r="L24" s="37">
        <f>SUM('Providers-YTDdata'!L50:L51)/SUM('Providers-YTDdata'!L50:L53)</f>
        <v>0.9001014198782962</v>
      </c>
      <c r="M24" s="12"/>
      <c r="O24" s="9"/>
      <c r="P24" s="9"/>
      <c r="Q24" s="9"/>
    </row>
    <row r="25" spans="2:13" ht="12.75">
      <c r="B25" s="31" t="s">
        <v>169</v>
      </c>
      <c r="C25" s="147">
        <f>'Providers-YTDdata'!C56/SUM('Providers-YTDdata'!C56:C58)</f>
        <v>0.88865210442195</v>
      </c>
      <c r="D25" s="147">
        <f>'Providers-YTDdata'!D56/SUM('Providers-YTDdata'!D56:D58)</f>
        <v>0.8938970881531711</v>
      </c>
      <c r="E25" s="147">
        <f>'Providers-YTDdata'!E56/SUM('Providers-YTDdata'!E56:E58)</f>
        <v>0.8938970881531711</v>
      </c>
      <c r="F25" s="147" t="str">
        <f>_xlfn.IFERROR('Providers-YTDdata'!F55/SUM('Providers-YTDdata'!F52:F55),"NCA")</f>
        <v>NCA</v>
      </c>
      <c r="G25" s="37">
        <f>'Providers-YTDdata'!G56/SUM('Providers-YTDdata'!G56:G58)</f>
        <v>0.8896289248334919</v>
      </c>
      <c r="H25" s="37">
        <f>'Providers-YTDdata'!H56/SUM('Providers-YTDdata'!H56:H58)</f>
        <v>0.885558583106267</v>
      </c>
      <c r="I25" s="37">
        <f>'Providers-YTDdata'!I56/SUM('Providers-YTDdata'!I56:I58)</f>
        <v>0.8238805970149253</v>
      </c>
      <c r="J25" s="37">
        <f>'Providers-YTDdata'!J56/SUM('Providers-YTDdata'!J56:J58)</f>
        <v>0.9252925292529253</v>
      </c>
      <c r="K25" s="80"/>
      <c r="L25" s="143">
        <f>'Providers-YTDdata'!L56/SUM('Providers-YTDdata'!L56:L58)</f>
        <v>0.8930739514348786</v>
      </c>
      <c r="M25" s="12"/>
    </row>
    <row r="26" spans="2:13" ht="12.75">
      <c r="B26" s="35" t="s">
        <v>65</v>
      </c>
      <c r="C26" s="122">
        <f>SUM('Providers-YTDdata'!C61:C62)/SUM('Providers-YTDdata'!C61:C64)</f>
        <v>0.823555359505955</v>
      </c>
      <c r="D26" s="122">
        <f>SUM('Providers-YTDdata'!D61:D62)/SUM('Providers-YTDdata'!D61:D64)</f>
        <v>0.8574869530309113</v>
      </c>
      <c r="E26" s="122">
        <f>SUM('Providers-YTDdata'!E61:E62)/SUM('Providers-YTDdata'!E61:E64)</f>
        <v>0.8574869530309113</v>
      </c>
      <c r="F26" s="122" t="str">
        <f>_xlfn.IFERROR(SUM('Providers-YTDdata'!F61:F62)/SUM('Providers-YTDdata'!F61:F64),"NCA")</f>
        <v>NCA</v>
      </c>
      <c r="G26" s="38">
        <f>SUM('Providers-YTDdata'!G61:G62)/SUM('Providers-YTDdata'!G61:G64)</f>
        <v>0.8330206378986866</v>
      </c>
      <c r="H26" s="38">
        <f>SUM('Providers-YTDdata'!H61:H62)/SUM('Providers-YTDdata'!H61:H64)</f>
        <v>0.8387978142076503</v>
      </c>
      <c r="I26" s="38">
        <f>SUM('Providers-YTDdata'!I61:I62)/SUM('Providers-YTDdata'!I61:I64)</f>
        <v>0.8367952522255193</v>
      </c>
      <c r="J26" s="38" t="str">
        <f>_xlfn.IFERROR(SUM('Providers-YTDdata'!J61:J62)/SUM('Providers-YTDdata'!J61:J64),"NCA")</f>
        <v>NCA</v>
      </c>
      <c r="K26" s="80"/>
      <c r="L26" s="38">
        <f>SUM('Providers-YTDdata'!L61:L62)/SUM('Providers-YTDdata'!L61:L64)</f>
        <v>0.8395893978857055</v>
      </c>
      <c r="M26" s="12"/>
    </row>
    <row r="27" ht="12.75">
      <c r="M27" s="12"/>
    </row>
    <row r="28" spans="2:13" ht="15.75">
      <c r="B28" s="10" t="s">
        <v>85</v>
      </c>
      <c r="M28" s="12"/>
    </row>
    <row r="29" spans="2:13" ht="12.75">
      <c r="B29" s="29" t="s">
        <v>171</v>
      </c>
      <c r="C29" s="156">
        <f>'Providers-YTDdata'!C104/SUM('Providers-YTDdata'!C$104:C$106,'Providers-YTDdata'!C$110:C$111,'Providers-YTDdata'!C$25:C$28)</f>
        <v>0.13579406061701196</v>
      </c>
      <c r="D29" s="156">
        <f>'Providers-YTDdata'!D104/SUM('Providers-YTDdata'!D$104:D$106,'Providers-YTDdata'!D$110:D$111,'Providers-YTDdata'!D$25:D$28)</f>
        <v>0.10221183496103296</v>
      </c>
      <c r="E29" s="156">
        <f>'Providers-YTDdata'!E104/SUM('Providers-YTDdata'!E$104:E$106,'Providers-YTDdata'!E$110:E$111,'Providers-YTDdata'!E$25:E$28)</f>
        <v>0.10697461406378975</v>
      </c>
      <c r="F29" s="156">
        <f>'Providers-YTDdata'!F104/SUM('Providers-YTDdata'!F$104:F$106,'Providers-YTDdata'!F$110:F$111,'Providers-YTDdata'!F$25:F$28)</f>
        <v>0.080182460086856</v>
      </c>
      <c r="G29" s="157">
        <f>'Providers-YTDdata'!G104/SUM('Providers-YTDdata'!G$104:G$106,'Providers-YTDdata'!G$110:G$111,'Providers-YTDdata'!G$25:G$28)</f>
        <v>0.1034398960492774</v>
      </c>
      <c r="H29" s="157">
        <f>'Providers-YTDdata'!H104/SUM('Providers-YTDdata'!H$104:H$106,'Providers-YTDdata'!H$110:H$111,'Providers-YTDdata'!H$25:H$28)</f>
        <v>0.07036227503139098</v>
      </c>
      <c r="I29" s="157">
        <f>'Providers-YTDdata'!I104/SUM('Providers-YTDdata'!I$104:I$106,'Providers-YTDdata'!I$110:I$111,'Providers-YTDdata'!I$25:I$28)</f>
        <v>0.07508081669008623</v>
      </c>
      <c r="J29" s="157">
        <f>'Providers-YTDdata'!J104/SUM('Providers-YTDdata'!J$104:J$106,'Providers-YTDdata'!J$110:J$111,'Providers-YTDdata'!J$25:J$28)</f>
        <v>0.08596889416078303</v>
      </c>
      <c r="L29" s="156">
        <f>'Providers-YTDdata'!L104/SUM('Providers-YTDdata'!L$104:L$106,'Providers-YTDdata'!L$110:L$111,'Providers-YTDdata'!L$25:L$28)</f>
        <v>0.10458003368241867</v>
      </c>
      <c r="M29" s="12"/>
    </row>
    <row r="30" spans="2:13" ht="12.75">
      <c r="B30" s="31" t="s">
        <v>172</v>
      </c>
      <c r="C30" s="148">
        <f>'Providers-YTDdata'!C105/SUM('Providers-YTDdata'!C$104:C$106,'Providers-YTDdata'!C$110:C$111,'Providers-YTDdata'!C$25:C$28)</f>
        <v>0.06671137767831702</v>
      </c>
      <c r="D30" s="148">
        <f>'Providers-YTDdata'!D105/SUM('Providers-YTDdata'!D$104:D$106,'Providers-YTDdata'!D$110:D$111,'Providers-YTDdata'!D$25:D$28)</f>
        <v>0.08276497143009481</v>
      </c>
      <c r="E30" s="148">
        <f>'Providers-YTDdata'!E105/SUM('Providers-YTDdata'!E$104:E$106,'Providers-YTDdata'!E$110:E$111,'Providers-YTDdata'!E$25:E$28)</f>
        <v>0.08409336231598202</v>
      </c>
      <c r="F30" s="148">
        <f>'Providers-YTDdata'!F105/SUM('Providers-YTDdata'!F$104:F$106,'Providers-YTDdata'!F$110:F$111,'Providers-YTDdata'!F$25:F$28)</f>
        <v>0.0766207392132971</v>
      </c>
      <c r="G30" s="88">
        <f>'Providers-YTDdata'!G105/SUM('Providers-YTDdata'!G$104:G$106,'Providers-YTDdata'!G$110:G$111,'Providers-YTDdata'!G$25:G$28)</f>
        <v>0.06976006030728944</v>
      </c>
      <c r="H30" s="88">
        <f>'Providers-YTDdata'!H105/SUM('Providers-YTDdata'!H$104:H$106,'Providers-YTDdata'!H$110:H$111,'Providers-YTDdata'!H$25:H$28)</f>
        <v>0.07672417802167139</v>
      </c>
      <c r="I30" s="88">
        <f>'Providers-YTDdata'!I105/SUM('Providers-YTDdata'!I$104:I$106,'Providers-YTDdata'!I$110:I$111,'Providers-YTDdata'!I$25:I$28)</f>
        <v>0.07588706395460444</v>
      </c>
      <c r="J30" s="88">
        <f>'Providers-YTDdata'!J105/SUM('Providers-YTDdata'!J$104:J$106,'Providers-YTDdata'!J$110:J$111,'Providers-YTDdata'!J$25:J$28)</f>
        <v>0.05948315234074596</v>
      </c>
      <c r="K30" s="27"/>
      <c r="L30" s="148">
        <f>'Providers-YTDdata'!L105/SUM('Providers-YTDdata'!L$104:L$106,'Providers-YTDdata'!L$110:L$111,'Providers-YTDdata'!L$25:L$28)</f>
        <v>0.0676262802040739</v>
      </c>
      <c r="M30" s="12"/>
    </row>
    <row r="31" spans="2:13" ht="12.75">
      <c r="B31" s="31" t="s">
        <v>23</v>
      </c>
      <c r="C31" s="148">
        <f>'Providers-YTDdata'!C106/SUM('Providers-YTDdata'!C$104:C$106,'Providers-YTDdata'!C$110:C$111,'Providers-YTDdata'!C$25:C$28)</f>
        <v>0.49927234566013606</v>
      </c>
      <c r="D31" s="148">
        <f>'Providers-YTDdata'!D106/SUM('Providers-YTDdata'!D$104:D$106,'Providers-YTDdata'!D$110:D$111,'Providers-YTDdata'!D$25:D$28)</f>
        <v>0.5125276590450631</v>
      </c>
      <c r="E31" s="148">
        <f>'Providers-YTDdata'!E106/SUM('Providers-YTDdata'!E$104:E$106,'Providers-YTDdata'!E$110:E$111,'Providers-YTDdata'!E$25:E$28)</f>
        <v>0.5080753783032722</v>
      </c>
      <c r="F31" s="148">
        <f>'Providers-YTDdata'!F106/SUM('Providers-YTDdata'!F$104:F$106,'Providers-YTDdata'!F$110:F$111,'Providers-YTDdata'!F$25:F$28)</f>
        <v>0.5331208798075421</v>
      </c>
      <c r="G31" s="88">
        <f>'Providers-YTDdata'!G106/SUM('Providers-YTDdata'!G$104:G$106,'Providers-YTDdata'!G$110:G$111,'Providers-YTDdata'!G$25:G$28)</f>
        <v>0.5661768352559589</v>
      </c>
      <c r="H31" s="88">
        <f>'Providers-YTDdata'!H106/SUM('Providers-YTDdata'!H$104:H$106,'Providers-YTDdata'!H$110:H$111,'Providers-YTDdata'!H$25:H$28)</f>
        <v>0.4494814677021811</v>
      </c>
      <c r="I31" s="88">
        <f>'Providers-YTDdata'!I106/SUM('Providers-YTDdata'!I$104:I$106,'Providers-YTDdata'!I$110:I$111,'Providers-YTDdata'!I$25:I$28)</f>
        <v>0.461027542942265</v>
      </c>
      <c r="J31" s="88">
        <f>'Providers-YTDdata'!J106/SUM('Providers-YTDdata'!J$104:J$106,'Providers-YTDdata'!J$110:J$111,'Providers-YTDdata'!J$25:J$28)</f>
        <v>0.5352686865532116</v>
      </c>
      <c r="L31" s="148">
        <f>'Providers-YTDdata'!L106/SUM('Providers-YTDdata'!L$104:L$106,'Providers-YTDdata'!L$110:L$111,'Providers-YTDdata'!L$25:L$28)</f>
        <v>0.5190430613722699</v>
      </c>
      <c r="M31" s="12"/>
    </row>
    <row r="32" spans="2:13" ht="12.75">
      <c r="B32" s="82" t="s">
        <v>25</v>
      </c>
      <c r="C32" s="149">
        <f>'Providers-YTDdata'!C107/SUM('Providers-YTDdata'!C$104:C$106,'Providers-YTDdata'!C$110:C$111,'Providers-YTDdata'!C$25:C$28)</f>
        <v>0.3220325672228902</v>
      </c>
      <c r="D32" s="149">
        <f>'Providers-YTDdata'!D107/SUM('Providers-YTDdata'!D$104:D$106,'Providers-YTDdata'!D$110:D$111,'Providers-YTDdata'!D$25:D$28)</f>
        <v>0.36055842390096954</v>
      </c>
      <c r="E32" s="149">
        <f>'Providers-YTDdata'!E107/SUM('Providers-YTDdata'!E$104:E$106,'Providers-YTDdata'!E$110:E$111,'Providers-YTDdata'!E$25:E$28)</f>
        <v>0.345888278103735</v>
      </c>
      <c r="F32" s="149">
        <f>'Providers-YTDdata'!F107/SUM('Providers-YTDdata'!F$104:F$106,'Providers-YTDdata'!F$110:F$111,'Providers-YTDdata'!F$25:F$28)</f>
        <v>0.42841253475802166</v>
      </c>
      <c r="G32" s="89">
        <f>'Providers-YTDdata'!G107/SUM('Providers-YTDdata'!G$104:G$106,'Providers-YTDdata'!G$110:G$111,'Providers-YTDdata'!G$25:G$28)</f>
        <v>0.4195596972732773</v>
      </c>
      <c r="H32" s="89">
        <f>'Providers-YTDdata'!H107/SUM('Providers-YTDdata'!H$104:H$106,'Providers-YTDdata'!H$110:H$111,'Providers-YTDdata'!H$25:H$28)</f>
        <v>0.3266427940287402</v>
      </c>
      <c r="I32" s="89">
        <f>'Providers-YTDdata'!I107/SUM('Providers-YTDdata'!I$104:I$106,'Providers-YTDdata'!I$110:I$111,'Providers-YTDdata'!I$25:I$28)</f>
        <v>0.3096066281203689</v>
      </c>
      <c r="J32" s="89">
        <f>'Providers-YTDdata'!J107/SUM('Providers-YTDdata'!J$104:J$106,'Providers-YTDdata'!J$110:J$111,'Providers-YTDdata'!J$25:J$28)</f>
        <v>0.3337845223795828</v>
      </c>
      <c r="L32" s="149">
        <f>'Providers-YTDdata'!L107/SUM('Providers-YTDdata'!L$104:L$106,'Providers-YTDdata'!L$110:L$111,'Providers-YTDdata'!L$25:L$28)</f>
        <v>0.34159222005407003</v>
      </c>
      <c r="M32" s="12"/>
    </row>
    <row r="33" spans="2:13" ht="12.75">
      <c r="B33" s="82" t="s">
        <v>26</v>
      </c>
      <c r="C33" s="149">
        <f>'Providers-YTDdata'!C108/SUM('Providers-YTDdata'!C$104:C$106,'Providers-YTDdata'!C$110:C$111,'Providers-YTDdata'!C$25:C$28)</f>
        <v>0.12661672006505104</v>
      </c>
      <c r="D33" s="149">
        <f>'Providers-YTDdata'!D108/SUM('Providers-YTDdata'!D$104:D$106,'Providers-YTDdata'!D$110:D$111,'Providers-YTDdata'!D$25:D$28)</f>
        <v>0.08195408376358515</v>
      </c>
      <c r="E33" s="149">
        <f>'Providers-YTDdata'!E108/SUM('Providers-YTDdata'!E$104:E$106,'Providers-YTDdata'!E$110:E$111,'Providers-YTDdata'!E$25:E$28)</f>
        <v>0.08255596699868821</v>
      </c>
      <c r="F33" s="149">
        <f>'Providers-YTDdata'!F108/SUM('Providers-YTDdata'!F$104:F$106,'Providers-YTDdata'!F$110:F$111,'Providers-YTDdata'!F$25:F$28)</f>
        <v>0.07917018152279189</v>
      </c>
      <c r="G33" s="89">
        <f>'Providers-YTDdata'!G108/SUM('Providers-YTDdata'!G$104:G$106,'Providers-YTDdata'!G$110:G$111,'Providers-YTDdata'!G$25:G$28)</f>
        <v>0.10352172748643582</v>
      </c>
      <c r="H33" s="89">
        <f>'Providers-YTDdata'!H108/SUM('Providers-YTDdata'!H$104:H$106,'Providers-YTDdata'!H$110:H$111,'Providers-YTDdata'!H$25:H$28)</f>
        <v>0.07046458633679022</v>
      </c>
      <c r="I33" s="89">
        <f>'Providers-YTDdata'!I108/SUM('Providers-YTDdata'!I$104:I$106,'Providers-YTDdata'!I$110:I$111,'Providers-YTDdata'!I$25:I$28)</f>
        <v>0.0686001243924351</v>
      </c>
      <c r="J33" s="89">
        <f>'Providers-YTDdata'!J108/SUM('Providers-YTDdata'!J$104:J$106,'Providers-YTDdata'!J$110:J$111,'Providers-YTDdata'!J$25:J$28)</f>
        <v>0.08607745762548706</v>
      </c>
      <c r="L33" s="149">
        <f>'Providers-YTDdata'!L108/SUM('Providers-YTDdata'!L$104:L$106,'Providers-YTDdata'!L$110:L$111,'Providers-YTDdata'!L$25:L$28)</f>
        <v>0.09797406519741823</v>
      </c>
      <c r="M33" s="12"/>
    </row>
    <row r="34" spans="2:13" ht="12.75">
      <c r="B34" s="82" t="s">
        <v>6</v>
      </c>
      <c r="C34" s="149">
        <f>'Providers-YTDdata'!C109/SUM('Providers-YTDdata'!C$104:C$106,'Providers-YTDdata'!C$110:C$111,'Providers-YTDdata'!C$25:C$28)</f>
        <v>0.05062305837219485</v>
      </c>
      <c r="D34" s="149">
        <f>'Providers-YTDdata'!D109/SUM('Providers-YTDdata'!D$104:D$106,'Providers-YTDdata'!D$110:D$111,'Providers-YTDdata'!D$25:D$28)</f>
        <v>0.07001515138050848</v>
      </c>
      <c r="E34" s="149">
        <f>'Providers-YTDdata'!E109/SUM('Providers-YTDdata'!E$104:E$106,'Providers-YTDdata'!E$110:E$111,'Providers-YTDdata'!E$25:E$28)</f>
        <v>0.07963113320084894</v>
      </c>
      <c r="F34" s="149">
        <f>'Providers-YTDdata'!F109/SUM('Providers-YTDdata'!F$104:F$106,'Providers-YTDdata'!F$110:F$111,'Providers-YTDdata'!F$25:F$28)</f>
        <v>0.025538163526728528</v>
      </c>
      <c r="G34" s="89">
        <f>'Providers-YTDdata'!G109/SUM('Providers-YTDdata'!G$104:G$106,'Providers-YTDdata'!G$110:G$111,'Providers-YTDdata'!G$25:G$28)</f>
        <v>0.04309541049624567</v>
      </c>
      <c r="H34" s="89">
        <f>'Providers-YTDdata'!H109/SUM('Providers-YTDdata'!H$104:H$106,'Providers-YTDdata'!H$110:H$111,'Providers-YTDdata'!H$25:H$28)</f>
        <v>0.0523740873366507</v>
      </c>
      <c r="I34" s="89">
        <f>'Providers-YTDdata'!I109/SUM('Providers-YTDdata'!I$104:I$106,'Providers-YTDdata'!I$110:I$111,'Providers-YTDdata'!I$25:I$28)</f>
        <v>0.08282079042946104</v>
      </c>
      <c r="J34" s="89">
        <f>'Providers-YTDdata'!J109/SUM('Providers-YTDdata'!J$104:J$106,'Providers-YTDdata'!J$110:J$111,'Providers-YTDdata'!J$25:J$28)</f>
        <v>0.11540670654814175</v>
      </c>
      <c r="L34" s="149">
        <f>'Providers-YTDdata'!L109/SUM('Providers-YTDdata'!L$104:L$106,'Providers-YTDdata'!L$110:L$111,'Providers-YTDdata'!L$25:L$28)</f>
        <v>0.07947677612078166</v>
      </c>
      <c r="M34" s="12"/>
    </row>
    <row r="35" spans="2:13" ht="12.75">
      <c r="B35" s="31" t="s">
        <v>173</v>
      </c>
      <c r="C35" s="148">
        <f>'Providers-YTDdata'!C110/SUM('Providers-YTDdata'!C$104:C$106,'Providers-YTDdata'!C$110:C$111,'Providers-YTDdata'!C$25:C$28)</f>
        <v>0.052929034589643265</v>
      </c>
      <c r="D35" s="148">
        <f>'Providers-YTDdata'!D110/SUM('Providers-YTDdata'!D$104:D$106,'Providers-YTDdata'!D$110:D$111,'Providers-YTDdata'!D$25:D$28)</f>
        <v>0.012707609458726928</v>
      </c>
      <c r="E35" s="148">
        <f>'Providers-YTDdata'!E110/SUM('Providers-YTDdata'!E$104:E$106,'Providers-YTDdata'!E$110:E$111,'Providers-YTDdata'!E$25:E$28)</f>
        <v>0.013562312469518908</v>
      </c>
      <c r="F35" s="148">
        <f>'Providers-YTDdata'!F110/SUM('Providers-YTDdata'!F$104:F$106,'Providers-YTDdata'!F$110:F$111,'Providers-YTDdata'!F$25:F$28)</f>
        <v>0.008754334989221109</v>
      </c>
      <c r="G35" s="88">
        <f>'Providers-YTDdata'!G110/SUM('Providers-YTDdata'!G$104:G$106,'Providers-YTDdata'!G$110:G$111,'Providers-YTDdata'!G$25:G$28)</f>
        <v>0.019875120267415218</v>
      </c>
      <c r="H35" s="88">
        <f>'Providers-YTDdata'!H110/SUM('Providers-YTDdata'!H$104:H$106,'Providers-YTDdata'!H$110:H$111,'Providers-YTDdata'!H$25:H$28)</f>
        <v>0.010649676789285216</v>
      </c>
      <c r="I35" s="88">
        <f>'Providers-YTDdata'!I110/SUM('Providers-YTDdata'!I$104:I$106,'Providers-YTDdata'!I$110:I$111,'Providers-YTDdata'!I$25:I$28)</f>
        <v>0.009552110448196694</v>
      </c>
      <c r="J35" s="88">
        <f>'Providers-YTDdata'!J110/SUM('Providers-YTDdata'!J$104:J$106,'Providers-YTDdata'!J$110:J$111,'Providers-YTDdata'!J$25:J$28)</f>
        <v>0.038152838105669155</v>
      </c>
      <c r="L35" s="148">
        <f>'Providers-YTDdata'!L110/SUM('Providers-YTDdata'!L$104:L$106,'Providers-YTDdata'!L$110:L$111,'Providers-YTDdata'!L$25:L$28)</f>
        <v>0.0349160248807837</v>
      </c>
      <c r="M35" s="12"/>
    </row>
    <row r="36" spans="2:13" ht="12.75">
      <c r="B36" s="31" t="s">
        <v>174</v>
      </c>
      <c r="C36" s="150">
        <f>SUM('Providers-YTDdata'!C111,'Providers-YTDdata'!C$25:C$28)/SUM('Providers-YTDdata'!C$104:C$106,'Providers-YTDdata'!C$110:C$111,'Providers-YTDdata'!C$25:C$28)</f>
        <v>0.24529318145489168</v>
      </c>
      <c r="D36" s="150">
        <f>SUM('Providers-YTDdata'!D111,'Providers-YTDdata'!D$25:D$28)/SUM('Providers-YTDdata'!D$104:D$106,'Providers-YTDdata'!D$110:D$111,'Providers-YTDdata'!D$25:D$28)</f>
        <v>0.28978792510508217</v>
      </c>
      <c r="E36" s="150">
        <f>SUM('Providers-YTDdata'!E111,'Providers-YTDdata'!E$25:E$28)/SUM('Providers-YTDdata'!E$104:E$106,'Providers-YTDdata'!E$110:E$111,'Providers-YTDdata'!E$25:E$28)</f>
        <v>0.28729433284743716</v>
      </c>
      <c r="F36" s="150">
        <f>SUM('Providers-YTDdata'!F111,'Providers-YTDdata'!F$25:F$28)/SUM('Providers-YTDdata'!F$104:F$106,'Providers-YTDdata'!F$110:F$111,'Providers-YTDdata'!F$25:F$28)</f>
        <v>0.3013215859030837</v>
      </c>
      <c r="G36" s="86">
        <f>SUM('Providers-YTDdata'!G111,'Providers-YTDdata'!G$25:G$28)/SUM('Providers-YTDdata'!G$104:G$106,'Providers-YTDdata'!G$110:G$111,'Providers-YTDdata'!G$25:G$28)</f>
        <v>0.24074808812005913</v>
      </c>
      <c r="H36" s="86">
        <f>SUM('Providers-YTDdata'!H111,'Providers-YTDdata'!H$25:H$28)/SUM('Providers-YTDdata'!H$104:H$106,'Providers-YTDdata'!H$110:H$111,'Providers-YTDdata'!H$25:H$28)</f>
        <v>0.3927824024554713</v>
      </c>
      <c r="I36" s="86">
        <f>SUM('Providers-YTDdata'!I111,'Providers-YTDdata'!I$25:I$28)/SUM('Providers-YTDdata'!I$104:I$106,'Providers-YTDdata'!I$110:I$111,'Providers-YTDdata'!I$25:I$28)</f>
        <v>0.3784524659648476</v>
      </c>
      <c r="J36" s="86">
        <f>SUM('Providers-YTDdata'!J111,'Providers-YTDdata'!J$25:J$28)/SUM('Providers-YTDdata'!J$104:J$106,'Providers-YTDdata'!J$110:J$111,'Providers-YTDdata'!J$25:J$28)</f>
        <v>0.28112642883959027</v>
      </c>
      <c r="L36" s="150">
        <f>SUM('Providers-YTDdata'!L111,'Providers-YTDdata'!L$25:L$28)/SUM('Providers-YTDdata'!L$104:L$106,'Providers-YTDdata'!L$110:L$111,'Providers-YTDdata'!L$25:L$28)</f>
        <v>0.27383459986045383</v>
      </c>
      <c r="M36" s="12"/>
    </row>
    <row r="37" spans="2:13" ht="12.75">
      <c r="B37" s="82" t="s">
        <v>7</v>
      </c>
      <c r="C37" s="149">
        <f>'Providers-YTDdata'!C112/SUM('Providers-YTDdata'!C$104:C$106,'Providers-YTDdata'!C$110:C$111,'Providers-YTDdata'!C$25:C$28)</f>
        <v>0.014350149770305866</v>
      </c>
      <c r="D37" s="149">
        <f>'Providers-YTDdata'!D112/SUM('Providers-YTDdata'!D$104:D$106,'Providers-YTDdata'!D$110:D$111,'Providers-YTDdata'!D$25:D$28)</f>
        <v>0.017227475095751392</v>
      </c>
      <c r="E37" s="149">
        <f>'Providers-YTDdata'!E112/SUM('Providers-YTDdata'!E$104:E$106,'Providers-YTDdata'!E$110:E$111,'Providers-YTDdata'!E$25:E$28)</f>
        <v>0.019272830928394935</v>
      </c>
      <c r="F37" s="149">
        <f>'Providers-YTDdata'!F112/SUM('Providers-YTDdata'!F$104:F$106,'Providers-YTDdata'!F$110:F$111,'Providers-YTDdata'!F$25:F$28)</f>
        <v>0.007767050957603024</v>
      </c>
      <c r="G37" s="89">
        <f>'Providers-YTDdata'!G112/SUM('Providers-YTDdata'!G$104:G$106,'Providers-YTDdata'!G$110:G$111,'Providers-YTDdata'!G$25:G$28)</f>
        <v>0.015463661882420623</v>
      </c>
      <c r="H37" s="89">
        <f>'Providers-YTDdata'!H112/SUM('Providers-YTDdata'!H$104:H$106,'Providers-YTDdata'!H$110:H$111,'Providers-YTDdata'!H$25:H$28)</f>
        <v>0.02433148862949356</v>
      </c>
      <c r="I37" s="89">
        <f>'Providers-YTDdata'!I112/SUM('Providers-YTDdata'!I$104:I$106,'Providers-YTDdata'!I$110:I$111,'Providers-YTDdata'!I$25:I$28)</f>
        <v>0.027028479724800932</v>
      </c>
      <c r="J37" s="89">
        <f>'Providers-YTDdata'!J112/SUM('Providers-YTDdata'!J$104:J$106,'Providers-YTDdata'!J$110:J$111,'Providers-YTDdata'!J$25:J$28)</f>
        <v>0.008471693814663448</v>
      </c>
      <c r="L37" s="149">
        <f>'Providers-YTDdata'!L112/SUM('Providers-YTDdata'!L$104:L$106,'Providers-YTDdata'!L$110:L$111,'Providers-YTDdata'!L$25:L$28)</f>
        <v>0.013272143056258876</v>
      </c>
      <c r="M37" s="12"/>
    </row>
    <row r="38" spans="2:13" ht="12.75">
      <c r="B38" s="82" t="s">
        <v>8</v>
      </c>
      <c r="C38" s="149">
        <f>'Providers-YTDdata'!C113/SUM('Providers-YTDdata'!C$104:C$106,'Providers-YTDdata'!C$110:C$111,'Providers-YTDdata'!C$25:C$28)</f>
        <v>0.04703621591943678</v>
      </c>
      <c r="D38" s="149">
        <f>'Providers-YTDdata'!D113/SUM('Providers-YTDdata'!D$104:D$106,'Providers-YTDdata'!D$110:D$111,'Providers-YTDdata'!D$25:D$28)</f>
        <v>0.06457776079480321</v>
      </c>
      <c r="E38" s="149">
        <f>'Providers-YTDdata'!E113/SUM('Providers-YTDdata'!E$104:E$106,'Providers-YTDdata'!E$110:E$111,'Providers-YTDdata'!E$25:E$28)</f>
        <v>0.06797232688428871</v>
      </c>
      <c r="F38" s="149">
        <f>'Providers-YTDdata'!F113/SUM('Providers-YTDdata'!F$104:F$106,'Providers-YTDdata'!F$110:F$111,'Providers-YTDdata'!F$25:F$28)</f>
        <v>0.04887680819820664</v>
      </c>
      <c r="G38" s="89">
        <f>'Providers-YTDdata'!G113/SUM('Providers-YTDdata'!G$104:G$106,'Providers-YTDdata'!G$110:G$111,'Providers-YTDdata'!G$25:G$28)</f>
        <v>0.07061805052719283</v>
      </c>
      <c r="H38" s="89">
        <f>'Providers-YTDdata'!H113/SUM('Providers-YTDdata'!H$104:H$106,'Providers-YTDdata'!H$110:H$111,'Providers-YTDdata'!H$25:H$28)</f>
        <v>0.0709296377249686</v>
      </c>
      <c r="I38" s="89">
        <f>'Providers-YTDdata'!I113/SUM('Providers-YTDdata'!I$104:I$106,'Providers-YTDdata'!I$110:I$111,'Providers-YTDdata'!I$25:I$28)</f>
        <v>0.07154100727158247</v>
      </c>
      <c r="J38" s="89">
        <f>'Providers-YTDdata'!J113/SUM('Providers-YTDdata'!J$104:J$106,'Providers-YTDdata'!J$110:J$111,'Providers-YTDdata'!J$25:J$28)</f>
        <v>0.05400363874785146</v>
      </c>
      <c r="L38" s="149">
        <f>'Providers-YTDdata'!L113/SUM('Providers-YTDdata'!L$104:L$106,'Providers-YTDdata'!L$110:L$111,'Providers-YTDdata'!L$25:L$28)</f>
        <v>0.0561269177287955</v>
      </c>
      <c r="M38" s="12"/>
    </row>
    <row r="39" spans="2:13" ht="12.75">
      <c r="B39" s="82" t="s">
        <v>9</v>
      </c>
      <c r="C39" s="149">
        <f>'Providers-YTDdata'!C114/SUM('Providers-YTDdata'!C$104:C$106,'Providers-YTDdata'!C$110:C$111,'Providers-YTDdata'!C$25:C$28)</f>
        <v>0.024563720141499927</v>
      </c>
      <c r="D39" s="149">
        <f>'Providers-YTDdata'!D114/SUM('Providers-YTDdata'!D$104:D$106,'Providers-YTDdata'!D$110:D$111,'Providers-YTDdata'!D$25:D$28)</f>
        <v>0.12034128373514853</v>
      </c>
      <c r="E39" s="149">
        <f>'Providers-YTDdata'!E114/SUM('Providers-YTDdata'!E$104:E$106,'Providers-YTDdata'!E$110:E$111,'Providers-YTDdata'!E$25:E$28)</f>
        <v>0.12604885350568013</v>
      </c>
      <c r="F39" s="149">
        <f>'Providers-YTDdata'!F114/SUM('Providers-YTDdata'!F$104:F$106,'Providers-YTDdata'!F$110:F$111,'Providers-YTDdata'!F$25:F$28)</f>
        <v>0.0939419501983941</v>
      </c>
      <c r="G39" s="89">
        <f>'Providers-YTDdata'!G114/SUM('Providers-YTDdata'!G$104:G$106,'Providers-YTDdata'!G$110:G$111,'Providers-YTDdata'!G$25:G$28)</f>
        <v>0.047799478262594605</v>
      </c>
      <c r="H39" s="89">
        <f>'Providers-YTDdata'!H114/SUM('Providers-YTDdata'!H$104:H$106,'Providers-YTDdata'!H$110:H$111,'Providers-YTDdata'!H$25:H$28)</f>
        <v>0.060531088685299723</v>
      </c>
      <c r="I39" s="89">
        <f>'Providers-YTDdata'!I114/SUM('Providers-YTDdata'!I$104:I$106,'Providers-YTDdata'!I$110:I$111,'Providers-YTDdata'!I$25:I$28)</f>
        <v>0.05390338854207459</v>
      </c>
      <c r="J39" s="89">
        <f>'Providers-YTDdata'!J114/SUM('Providers-YTDdata'!J$104:J$106,'Providers-YTDdata'!J$110:J$111,'Providers-YTDdata'!J$25:J$28)</f>
        <v>0.07115987494344539</v>
      </c>
      <c r="L39" s="149">
        <f>'Providers-YTDdata'!L114/SUM('Providers-YTDdata'!L$104:L$106,'Providers-YTDdata'!L$110:L$111,'Providers-YTDdata'!L$25:L$28)</f>
        <v>0.06382360606415495</v>
      </c>
      <c r="M39" s="12"/>
    </row>
    <row r="40" spans="2:13" ht="12.75">
      <c r="B40" s="84" t="s">
        <v>48</v>
      </c>
      <c r="C40" s="90">
        <f>SUM('Providers-YTDdata'!C25:C28)/SUM('Providers-YTDdata'!C24:C28)</f>
        <v>0.15934309562364912</v>
      </c>
      <c r="D40" s="90">
        <f>SUM('Providers-YTDdata'!D25:D28)/SUM('Providers-YTDdata'!D24:D28)</f>
        <v>0.08764140547937901</v>
      </c>
      <c r="E40" s="90">
        <f>SUM('Providers-YTDdata'!E25:E28)/SUM('Providers-YTDdata'!E24:E28)</f>
        <v>0.07400032152907339</v>
      </c>
      <c r="F40" s="90">
        <f>SUM('Providers-YTDdata'!F25:F28)/SUM('Providers-YTDdata'!F24:F28)</f>
        <v>0.15073577654887993</v>
      </c>
      <c r="G40" s="90">
        <f>SUM('Providers-YTDdata'!G25:G28)/SUM('Providers-YTDdata'!G24:G28)</f>
        <v>0.1068449067933388</v>
      </c>
      <c r="H40" s="90">
        <f>SUM('Providers-YTDdata'!H25:H28)/SUM('Providers-YTDdata'!H24:H28)</f>
        <v>0.23699018741570943</v>
      </c>
      <c r="I40" s="90">
        <f>SUM('Providers-YTDdata'!I25:I28)/SUM('Providers-YTDdata'!I24:I28)</f>
        <v>0.2255258822177095</v>
      </c>
      <c r="J40" s="90">
        <f>SUM('Providers-YTDdata'!J25:J28)/SUM('Providers-YTDdata'!J24:J28)</f>
        <v>0.14749122133362996</v>
      </c>
      <c r="L40" s="90">
        <f>SUM('Providers-YTDdata'!L25:L28)/SUM('Providers-YTDdata'!L24:L28)</f>
        <v>0.14060193144705138</v>
      </c>
      <c r="M40" s="12"/>
    </row>
    <row r="41" ht="12.75">
      <c r="M41" s="12"/>
    </row>
    <row r="43" ht="12.75">
      <c r="B43" s="26" t="s">
        <v>189</v>
      </c>
    </row>
    <row r="44" spans="2:12" ht="12.75">
      <c r="B44" s="80" t="s">
        <v>81</v>
      </c>
      <c r="C44" s="80"/>
      <c r="D44" s="80"/>
      <c r="E44" s="80"/>
      <c r="F44" s="80"/>
      <c r="G44" s="80"/>
      <c r="H44" s="80"/>
      <c r="I44" s="80"/>
      <c r="J44" s="80"/>
      <c r="K44" s="80"/>
      <c r="L44" s="80"/>
    </row>
    <row r="45" spans="2:12" ht="12.75">
      <c r="B45" s="80" t="s">
        <v>187</v>
      </c>
      <c r="C45" s="80"/>
      <c r="D45" s="80"/>
      <c r="E45" s="80"/>
      <c r="F45" s="80"/>
      <c r="G45" s="80"/>
      <c r="H45" s="80"/>
      <c r="I45" s="80"/>
      <c r="J45" s="80"/>
      <c r="K45" s="80"/>
      <c r="L45" s="80"/>
    </row>
    <row r="46" spans="2:12" ht="41.25" customHeight="1">
      <c r="B46" s="322" t="s">
        <v>186</v>
      </c>
      <c r="C46" s="323"/>
      <c r="D46" s="323"/>
      <c r="E46" s="323"/>
      <c r="F46" s="323"/>
      <c r="G46" s="323"/>
      <c r="H46" s="323"/>
      <c r="I46" s="323"/>
      <c r="J46" s="323"/>
      <c r="K46" s="323"/>
      <c r="L46" s="323"/>
    </row>
    <row r="47" spans="2:12" ht="29.25" customHeight="1">
      <c r="B47" s="322" t="s">
        <v>82</v>
      </c>
      <c r="C47" s="323"/>
      <c r="D47" s="323"/>
      <c r="E47" s="323"/>
      <c r="F47" s="323"/>
      <c r="G47" s="323"/>
      <c r="H47" s="323"/>
      <c r="I47" s="323"/>
      <c r="J47" s="323"/>
      <c r="K47" s="323"/>
      <c r="L47" s="323"/>
    </row>
    <row r="48" spans="2:12" ht="18" customHeight="1">
      <c r="B48" s="321" t="s">
        <v>30</v>
      </c>
      <c r="C48" s="321"/>
      <c r="D48" s="321"/>
      <c r="E48" s="321"/>
      <c r="F48" s="321"/>
      <c r="G48" s="321"/>
      <c r="H48" s="321"/>
      <c r="I48" s="321"/>
      <c r="J48" s="321"/>
      <c r="K48" s="321"/>
      <c r="L48" s="321"/>
    </row>
    <row r="49" spans="2:12" ht="21.75" customHeight="1">
      <c r="B49" s="321" t="s">
        <v>83</v>
      </c>
      <c r="C49" s="321"/>
      <c r="D49" s="321"/>
      <c r="E49" s="321"/>
      <c r="F49" s="321"/>
      <c r="G49" s="321"/>
      <c r="H49" s="321"/>
      <c r="I49" s="321"/>
      <c r="J49" s="321"/>
      <c r="K49" s="321"/>
      <c r="L49" s="321"/>
    </row>
    <row r="50" spans="2:12" ht="30.75" customHeight="1">
      <c r="B50" s="321" t="s">
        <v>84</v>
      </c>
      <c r="C50" s="321"/>
      <c r="D50" s="321"/>
      <c r="E50" s="321"/>
      <c r="F50" s="321"/>
      <c r="G50" s="321"/>
      <c r="H50" s="321"/>
      <c r="I50" s="321"/>
      <c r="J50" s="321"/>
      <c r="K50" s="321"/>
      <c r="L50" s="321"/>
    </row>
    <row r="51" spans="2:12" ht="18" customHeight="1">
      <c r="B51" s="91" t="s">
        <v>681</v>
      </c>
      <c r="C51" s="91"/>
      <c r="D51" s="91"/>
      <c r="E51" s="91"/>
      <c r="F51" s="91"/>
      <c r="G51" s="91"/>
      <c r="H51" s="91"/>
      <c r="I51" s="91"/>
      <c r="J51" s="91"/>
      <c r="K51" s="91"/>
      <c r="L51" s="91"/>
    </row>
    <row r="52" spans="2:12" ht="27.75" customHeight="1">
      <c r="B52" s="123"/>
      <c r="C52" s="107"/>
      <c r="D52" s="107"/>
      <c r="E52" s="107"/>
      <c r="F52" s="107"/>
      <c r="G52" s="107"/>
      <c r="H52" s="107"/>
      <c r="I52" s="107"/>
      <c r="J52" s="107"/>
      <c r="K52" s="107"/>
      <c r="L52" s="107"/>
    </row>
    <row r="54" s="141" customFormat="1" ht="12.75"/>
    <row r="55" s="141" customFormat="1" ht="12.75">
      <c r="B55" s="142"/>
    </row>
    <row r="56" s="141" customFormat="1" ht="12.75">
      <c r="B56" s="142"/>
    </row>
    <row r="57" s="141" customFormat="1" ht="12.75">
      <c r="B57" s="142"/>
    </row>
    <row r="58" s="141" customFormat="1" ht="12.75"/>
    <row r="59" s="141" customFormat="1" ht="12.75">
      <c r="B59" s="141" t="s">
        <v>181</v>
      </c>
    </row>
    <row r="60" spans="2:12" s="298" customFormat="1" ht="12.75">
      <c r="B60" s="298" t="s">
        <v>51</v>
      </c>
      <c r="C60" s="299">
        <f>C11*C12</f>
        <v>0.23106550394310335</v>
      </c>
      <c r="D60" s="299">
        <f aca="true" t="shared" si="0" ref="D60:L60">D11*D12</f>
        <v>0.172974558121762</v>
      </c>
      <c r="E60" s="299">
        <f t="shared" si="0"/>
        <v>0.1791065544647284</v>
      </c>
      <c r="F60" s="299">
        <f t="shared" si="0"/>
        <v>0.14461211609960323</v>
      </c>
      <c r="G60" s="299">
        <f t="shared" si="0"/>
        <v>0.20183720644347974</v>
      </c>
      <c r="H60" s="299">
        <f t="shared" si="0"/>
        <v>0.22074129191275635</v>
      </c>
      <c r="I60" s="299">
        <f t="shared" si="0"/>
        <v>0.21789340587761982</v>
      </c>
      <c r="J60" s="299">
        <f t="shared" si="0"/>
        <v>0.07381352968167909</v>
      </c>
      <c r="K60" s="299"/>
      <c r="L60" s="299">
        <f t="shared" si="0"/>
        <v>0.1563796641899032</v>
      </c>
    </row>
    <row r="61" spans="2:12" s="298" customFormat="1" ht="12.75">
      <c r="B61" s="298" t="s">
        <v>180</v>
      </c>
      <c r="C61" s="299">
        <f>C11-C60</f>
        <v>0.02212167593381384</v>
      </c>
      <c r="D61" s="299">
        <f aca="true" t="shared" si="1" ref="D61:L61">D11-D60</f>
        <v>0.057862944433089564</v>
      </c>
      <c r="E61" s="299">
        <f t="shared" si="1"/>
        <v>0.0611121393436754</v>
      </c>
      <c r="F61" s="299">
        <f t="shared" si="1"/>
        <v>0.0428343799793795</v>
      </c>
      <c r="G61" s="299">
        <f t="shared" si="1"/>
        <v>0.02981664091556613</v>
      </c>
      <c r="H61" s="299">
        <f t="shared" si="1"/>
        <v>0.03200483653443706</v>
      </c>
      <c r="I61" s="299">
        <f t="shared" si="1"/>
        <v>0.03357983064485229</v>
      </c>
      <c r="J61" s="299">
        <f t="shared" si="1"/>
        <v>0.12106965496070857</v>
      </c>
      <c r="K61" s="299"/>
      <c r="L61" s="299">
        <f t="shared" si="1"/>
        <v>0.06820884192979176</v>
      </c>
    </row>
    <row r="62" spans="2:12" s="298" customFormat="1" ht="12.75">
      <c r="B62" s="298" t="s">
        <v>183</v>
      </c>
      <c r="C62" s="299">
        <f>C15*C16</f>
        <v>0.008800313892944125</v>
      </c>
      <c r="D62" s="299">
        <f aca="true" t="shared" si="2" ref="D62:L62">D15*D16</f>
        <v>0.03834721099074922</v>
      </c>
      <c r="E62" s="299">
        <f t="shared" si="2"/>
        <v>0.041297572455495916</v>
      </c>
      <c r="F62" s="299">
        <f t="shared" si="2"/>
        <v>0.02470084668978661</v>
      </c>
      <c r="G62" s="299">
        <f t="shared" si="2"/>
        <v>0.019929182464826247</v>
      </c>
      <c r="H62" s="299">
        <f t="shared" si="2"/>
        <v>0.020266939496814396</v>
      </c>
      <c r="I62" s="299">
        <f t="shared" si="2"/>
        <v>0.020820721100425304</v>
      </c>
      <c r="J62" s="299">
        <f t="shared" si="2"/>
        <v>0.044337212026050954</v>
      </c>
      <c r="K62" s="299"/>
      <c r="L62" s="299">
        <f t="shared" si="2"/>
        <v>0.02956880997937776</v>
      </c>
    </row>
    <row r="63" spans="2:12" s="298" customFormat="1" ht="12.75">
      <c r="B63" s="298" t="s">
        <v>184</v>
      </c>
      <c r="C63" s="299">
        <f>C15-C62</f>
        <v>0.01332136204086971</v>
      </c>
      <c r="D63" s="299">
        <f aca="true" t="shared" si="3" ref="D63:L63">D15-D62</f>
        <v>0.01951573344234033</v>
      </c>
      <c r="E63" s="299">
        <f t="shared" si="3"/>
        <v>0.019814566888179487</v>
      </c>
      <c r="F63" s="299">
        <f t="shared" si="3"/>
        <v>0.018133533289592906</v>
      </c>
      <c r="G63" s="299">
        <f t="shared" si="3"/>
        <v>0.009913972844440053</v>
      </c>
      <c r="H63" s="299">
        <f t="shared" si="3"/>
        <v>0.011737897037622656</v>
      </c>
      <c r="I63" s="299">
        <f t="shared" si="3"/>
        <v>0.01275910954442699</v>
      </c>
      <c r="J63" s="299">
        <f t="shared" si="3"/>
        <v>0.07667789380460929</v>
      </c>
      <c r="K63" s="299"/>
      <c r="L63" s="299">
        <f t="shared" si="3"/>
        <v>0.038621220565350334</v>
      </c>
    </row>
  </sheetData>
  <sheetProtection/>
  <mergeCells count="5">
    <mergeCell ref="B48:L48"/>
    <mergeCell ref="B50:L50"/>
    <mergeCell ref="B47:L47"/>
    <mergeCell ref="B49:L49"/>
    <mergeCell ref="B46:L46"/>
  </mergeCells>
  <conditionalFormatting sqref="L6:L7">
    <cfRule type="cellIs" priority="2" dxfId="0" operator="equal" stopIfTrue="1">
      <formula>"NCA"</formula>
    </cfRule>
  </conditionalFormatting>
  <conditionalFormatting sqref="C6:J7">
    <cfRule type="cellIs" priority="1" dxfId="0" operator="equal" stopIfTrue="1">
      <formula>"NCA"</formula>
    </cfRule>
  </conditionalFormatting>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R125"/>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4" sqref="L4"/>
    </sheetView>
  </sheetViews>
  <sheetFormatPr defaultColWidth="9.140625" defaultRowHeight="12.75"/>
  <cols>
    <col min="1" max="1" width="5.140625" style="2" customWidth="1"/>
    <col min="2" max="2" width="57.00390625" style="2" customWidth="1"/>
    <col min="3" max="6" width="12.7109375" style="2" customWidth="1"/>
    <col min="7" max="7" width="16.00390625" style="2" customWidth="1"/>
    <col min="8" max="8" width="13.8515625" style="2" customWidth="1"/>
    <col min="9" max="9" width="14.140625" style="2" customWidth="1"/>
    <col min="10" max="10" width="11.57421875" style="2" customWidth="1"/>
    <col min="11" max="11" width="2.00390625" style="2" customWidth="1"/>
    <col min="12" max="12" width="12.7109375" style="2" customWidth="1"/>
    <col min="13" max="16384" width="9.140625" style="2" customWidth="1"/>
  </cols>
  <sheetData>
    <row r="1" ht="34.5" customHeight="1">
      <c r="B1" s="132" t="str">
        <f>'Providers-indicators'!$B$1</f>
        <v>        NHS 111 minimum data set - data to October 2014</v>
      </c>
    </row>
    <row r="2" spans="3:6" ht="34.5" customHeight="1">
      <c r="C2" s="11" t="s">
        <v>46</v>
      </c>
      <c r="D2" s="11"/>
      <c r="E2" s="11"/>
      <c r="F2" s="11"/>
    </row>
    <row r="3" ht="15" customHeight="1"/>
    <row r="4" ht="15" customHeight="1"/>
    <row r="5" spans="3:12" ht="51">
      <c r="C5" s="12" t="s">
        <v>257</v>
      </c>
      <c r="D5" s="12" t="s">
        <v>256</v>
      </c>
      <c r="E5" s="12" t="s">
        <v>245</v>
      </c>
      <c r="F5" s="12" t="s">
        <v>246</v>
      </c>
      <c r="G5" s="12" t="s">
        <v>247</v>
      </c>
      <c r="H5" s="12" t="s">
        <v>248</v>
      </c>
      <c r="I5" s="12" t="s">
        <v>249</v>
      </c>
      <c r="J5" s="12" t="s">
        <v>45</v>
      </c>
      <c r="K5" s="13"/>
      <c r="L5" s="14" t="s">
        <v>185</v>
      </c>
    </row>
    <row r="6" spans="1:12" ht="15.75">
      <c r="A6" s="10" t="s">
        <v>108</v>
      </c>
      <c r="C6" s="3"/>
      <c r="D6" s="3"/>
      <c r="E6" s="3"/>
      <c r="F6" s="3"/>
      <c r="G6" s="3"/>
      <c r="H6" s="3"/>
      <c r="I6" s="3"/>
      <c r="J6" s="3"/>
      <c r="K6" s="4"/>
      <c r="L6" s="5"/>
    </row>
    <row r="7" spans="1:12" ht="12.75">
      <c r="A7" s="2">
        <v>4.3</v>
      </c>
      <c r="B7" s="15" t="s">
        <v>109</v>
      </c>
      <c r="C7" s="306">
        <f>'North East'!BC8</f>
        <v>2615600</v>
      </c>
      <c r="D7" s="306">
        <f>E7+F7</f>
        <v>7168100</v>
      </c>
      <c r="E7" s="306">
        <f>'North West'!BC8</f>
        <v>6701700</v>
      </c>
      <c r="F7" s="306">
        <f>Blackpool!BC8</f>
        <v>466400</v>
      </c>
      <c r="G7" s="306">
        <f>'C&amp;L'!AQ8</f>
        <v>1972983</v>
      </c>
      <c r="H7" s="306">
        <f>'C&amp;M'!AQ8</f>
        <v>2421401</v>
      </c>
      <c r="I7" s="306">
        <f>Manc!AQ8</f>
        <v>2748024</v>
      </c>
      <c r="J7" s="306">
        <f>'Y&amp;H'!BC8</f>
        <v>5476700</v>
      </c>
      <c r="L7" s="306">
        <f>SUM(C7:F7,J7)-D7</f>
        <v>15260400</v>
      </c>
    </row>
    <row r="8" spans="2:12" ht="12.75">
      <c r="B8" s="20" t="s">
        <v>86</v>
      </c>
      <c r="C8" s="18">
        <f>'North East'!BC9</f>
        <v>51</v>
      </c>
      <c r="D8" s="18">
        <f>(E8+F8)/2</f>
        <v>12</v>
      </c>
      <c r="E8" s="18">
        <f>'North West'!BC9</f>
        <v>12</v>
      </c>
      <c r="F8" s="18">
        <f>Blackpool!BC9</f>
        <v>12</v>
      </c>
      <c r="G8" s="18">
        <f>'C&amp;L'!AQ9</f>
        <v>23</v>
      </c>
      <c r="H8" s="18">
        <f>'C&amp;M'!AQ9</f>
        <v>7</v>
      </c>
      <c r="I8" s="18">
        <f>Manc!AQ9</f>
        <v>7</v>
      </c>
      <c r="J8" s="18">
        <f>'Y&amp;H'!BC9</f>
        <v>19</v>
      </c>
      <c r="L8" s="125"/>
    </row>
    <row r="10" spans="1:12" ht="15.75">
      <c r="A10" s="10" t="s">
        <v>114</v>
      </c>
      <c r="C10" s="6"/>
      <c r="D10" s="6"/>
      <c r="E10" s="6"/>
      <c r="F10" s="6"/>
      <c r="G10" s="6"/>
      <c r="H10" s="6"/>
      <c r="I10" s="6"/>
      <c r="J10" s="6"/>
      <c r="L10" s="6"/>
    </row>
    <row r="11" spans="1:15" ht="12.75">
      <c r="A11" s="2">
        <v>5.3</v>
      </c>
      <c r="B11" s="19" t="s">
        <v>110</v>
      </c>
      <c r="C11" s="20">
        <f>'North East'!BC11</f>
        <v>1736128</v>
      </c>
      <c r="D11" s="20">
        <f>E11+F11</f>
        <v>919372</v>
      </c>
      <c r="E11" s="20">
        <f>'North West'!BC11</f>
        <v>755373</v>
      </c>
      <c r="F11" s="20">
        <f>Blackpool!BC11</f>
        <v>163999</v>
      </c>
      <c r="G11" s="20">
        <f>'C&amp;L'!AQ11</f>
        <v>475230</v>
      </c>
      <c r="H11" s="20">
        <f>'C&amp;M'!AQ11</f>
        <v>108340</v>
      </c>
      <c r="I11" s="20">
        <f>Manc!AQ11</f>
        <v>131693</v>
      </c>
      <c r="J11" s="20">
        <f>'Y&amp;H'!BC11</f>
        <v>1909474</v>
      </c>
      <c r="L11" s="20">
        <f>SUM(C11:I11,J11)-D11</f>
        <v>5280237</v>
      </c>
      <c r="N11" s="44"/>
      <c r="O11" s="9"/>
    </row>
    <row r="12" ht="12.75">
      <c r="B12" s="2" t="s">
        <v>111</v>
      </c>
    </row>
    <row r="13" spans="1:12" ht="12.75">
      <c r="A13" s="2">
        <v>5.4</v>
      </c>
      <c r="B13" s="15" t="s">
        <v>112</v>
      </c>
      <c r="C13" s="17">
        <f>'North East'!BC13</f>
        <v>1490840</v>
      </c>
      <c r="D13" s="17">
        <f>E13+F13</f>
        <v>919372</v>
      </c>
      <c r="E13" s="17">
        <f>'North West'!BC13</f>
        <v>755373</v>
      </c>
      <c r="F13" s="17">
        <f>Blackpool!BC13</f>
        <v>163999</v>
      </c>
      <c r="G13" s="17">
        <f>'C&amp;L'!AQ13</f>
        <v>390287</v>
      </c>
      <c r="H13" s="17">
        <f>'C&amp;M'!AQ13</f>
        <v>108340</v>
      </c>
      <c r="I13" s="17">
        <f>Manc!AQ13</f>
        <v>131555</v>
      </c>
      <c r="J13" s="17">
        <f>'Y&amp;H'!BC13</f>
        <v>1909474</v>
      </c>
      <c r="L13" s="17">
        <f aca="true" t="shared" si="0" ref="L13:L32">SUM(C13:I13,J13)-D13</f>
        <v>4949868</v>
      </c>
    </row>
    <row r="14" spans="1:12" ht="12.75">
      <c r="A14" s="2">
        <v>5.5</v>
      </c>
      <c r="B14" s="16" t="s">
        <v>113</v>
      </c>
      <c r="C14" s="18">
        <f>'North East'!BC14</f>
        <v>245210</v>
      </c>
      <c r="D14" s="18">
        <f>E14+F14</f>
        <v>0</v>
      </c>
      <c r="E14" s="18">
        <f>'North West'!BC14</f>
        <v>0</v>
      </c>
      <c r="F14" s="18">
        <f>Blackpool!BC14</f>
        <v>0</v>
      </c>
      <c r="G14" s="18">
        <f>'C&amp;L'!AQ14</f>
        <v>84943</v>
      </c>
      <c r="H14" s="18">
        <f>'C&amp;M'!AQ14</f>
        <v>0</v>
      </c>
      <c r="I14" s="18">
        <f>Manc!AQ14</f>
        <v>138</v>
      </c>
      <c r="J14" s="18">
        <f>'Y&amp;H'!BC14</f>
        <v>0</v>
      </c>
      <c r="L14" s="18">
        <f t="shared" si="0"/>
        <v>330291</v>
      </c>
    </row>
    <row r="15" ht="6" customHeight="1"/>
    <row r="16" spans="1:12" ht="14.25">
      <c r="A16" s="2">
        <v>5.6</v>
      </c>
      <c r="B16" s="17" t="s">
        <v>28</v>
      </c>
      <c r="C16" s="17">
        <f>'North East'!BC16</f>
        <v>23856</v>
      </c>
      <c r="D16" s="17">
        <f aca="true" t="shared" si="1" ref="D16:D38">E16+F16</f>
        <v>7013</v>
      </c>
      <c r="E16" s="17">
        <f>'North West'!BC16</f>
        <v>6011</v>
      </c>
      <c r="F16" s="17">
        <f>Blackpool!BC16</f>
        <v>1002</v>
      </c>
      <c r="G16" s="17">
        <f>'C&amp;L'!AQ16</f>
        <v>3322</v>
      </c>
      <c r="H16" s="17">
        <f>'C&amp;M'!AQ16</f>
        <v>183</v>
      </c>
      <c r="I16" s="17">
        <f>Manc!AQ16</f>
        <v>332</v>
      </c>
      <c r="J16" s="17">
        <f>'Y&amp;H'!BC16</f>
        <v>25792</v>
      </c>
      <c r="L16" s="17">
        <f t="shared" si="0"/>
        <v>60498</v>
      </c>
    </row>
    <row r="17" spans="1:14" ht="14.25">
      <c r="A17" s="104" t="s">
        <v>78</v>
      </c>
      <c r="B17" s="103" t="s">
        <v>29</v>
      </c>
      <c r="C17" s="103">
        <f>C11-SUM(C16,C18)</f>
        <v>297777</v>
      </c>
      <c r="D17" s="103">
        <f>D11-SUM(D16,D18)</f>
        <v>12111</v>
      </c>
      <c r="E17" s="103">
        <f>E11-SUM(E16,E18)</f>
        <v>9149</v>
      </c>
      <c r="F17" s="103">
        <f>F11-SUM(F16,F18)</f>
        <v>2962</v>
      </c>
      <c r="G17" s="103">
        <f>'C&amp;L'!AQ17</f>
        <v>57039</v>
      </c>
      <c r="H17" s="103">
        <f>'C&amp;M'!AQ17</f>
        <v>642</v>
      </c>
      <c r="I17" s="103">
        <f>Manc!AQ17</f>
        <v>866</v>
      </c>
      <c r="J17" s="103">
        <f>'Y&amp;H'!BC17</f>
        <v>13808</v>
      </c>
      <c r="L17" s="103">
        <f t="shared" si="0"/>
        <v>382243</v>
      </c>
      <c r="N17" s="9"/>
    </row>
    <row r="18" spans="1:18" ht="12.75">
      <c r="A18" s="2">
        <v>5.7</v>
      </c>
      <c r="B18" s="16" t="s">
        <v>115</v>
      </c>
      <c r="C18" s="18">
        <f>'North East'!BC18</f>
        <v>1414495</v>
      </c>
      <c r="D18" s="18">
        <f t="shared" si="1"/>
        <v>900248</v>
      </c>
      <c r="E18" s="18">
        <f>'North West'!BC18</f>
        <v>740213</v>
      </c>
      <c r="F18" s="18">
        <f>Blackpool!BC18</f>
        <v>160035</v>
      </c>
      <c r="G18" s="18">
        <f>'C&amp;L'!AQ18</f>
        <v>414869</v>
      </c>
      <c r="H18" s="18">
        <f>'C&amp;M'!AQ18</f>
        <v>107515</v>
      </c>
      <c r="I18" s="18">
        <f>Manc!AQ18</f>
        <v>130495</v>
      </c>
      <c r="J18" s="18">
        <f>'Y&amp;H'!BC18</f>
        <v>1869874</v>
      </c>
      <c r="L18" s="18">
        <f t="shared" si="0"/>
        <v>4837496</v>
      </c>
      <c r="P18" s="44"/>
      <c r="Q18" s="9"/>
      <c r="R18" s="9"/>
    </row>
    <row r="19" ht="12.75">
      <c r="B19" s="2" t="s">
        <v>111</v>
      </c>
    </row>
    <row r="20" spans="1:12" ht="12.75">
      <c r="A20" s="2">
        <v>5.8</v>
      </c>
      <c r="B20" s="17" t="s">
        <v>117</v>
      </c>
      <c r="C20" s="17">
        <f>'North East'!BC20</f>
        <v>1307559</v>
      </c>
      <c r="D20" s="17">
        <f t="shared" si="1"/>
        <v>900248</v>
      </c>
      <c r="E20" s="17">
        <f>'North West'!BC20</f>
        <v>740213</v>
      </c>
      <c r="F20" s="17">
        <f>Blackpool!BC20</f>
        <v>160035</v>
      </c>
      <c r="G20" s="17">
        <f>'C&amp;L'!AQ20</f>
        <v>369621</v>
      </c>
      <c r="H20" s="17">
        <f>'C&amp;M'!AQ20</f>
        <v>107515</v>
      </c>
      <c r="I20" s="17">
        <f>Manc!AQ20</f>
        <v>130360</v>
      </c>
      <c r="J20" s="17">
        <f>'Y&amp;H'!BC20</f>
        <v>1869874</v>
      </c>
      <c r="L20" s="17">
        <f t="shared" si="0"/>
        <v>4685177</v>
      </c>
    </row>
    <row r="21" spans="1:12" ht="12.75">
      <c r="A21" s="2">
        <v>5.9</v>
      </c>
      <c r="B21" s="103" t="s">
        <v>116</v>
      </c>
      <c r="C21" s="103">
        <f>'North East'!BC21</f>
        <v>106856</v>
      </c>
      <c r="D21" s="103">
        <f t="shared" si="1"/>
        <v>0</v>
      </c>
      <c r="E21" s="103">
        <f>'North West'!BC21</f>
        <v>0</v>
      </c>
      <c r="F21" s="103">
        <f>Blackpool!BC21</f>
        <v>0</v>
      </c>
      <c r="G21" s="103">
        <f>'C&amp;L'!AQ21</f>
        <v>45248</v>
      </c>
      <c r="H21" s="103">
        <f>'C&amp;M'!AQ21</f>
        <v>0</v>
      </c>
      <c r="I21" s="103">
        <f>Manc!AQ21</f>
        <v>135</v>
      </c>
      <c r="J21" s="103">
        <f>'Y&amp;H'!BC21</f>
        <v>0</v>
      </c>
      <c r="L21" s="103">
        <f t="shared" si="0"/>
        <v>152239</v>
      </c>
    </row>
    <row r="22" spans="1:12" ht="12.75">
      <c r="A22" s="7">
        <v>5.1</v>
      </c>
      <c r="B22" s="18" t="s">
        <v>118</v>
      </c>
      <c r="C22" s="18">
        <f>'North East'!BC22</f>
        <v>1336721</v>
      </c>
      <c r="D22" s="18">
        <f t="shared" si="1"/>
        <v>859073</v>
      </c>
      <c r="E22" s="18">
        <f>'North West'!BC22</f>
        <v>706907</v>
      </c>
      <c r="F22" s="18">
        <f>Blackpool!BC22</f>
        <v>152166</v>
      </c>
      <c r="G22" s="18">
        <f>'C&amp;L'!AQ22</f>
        <v>406002</v>
      </c>
      <c r="H22" s="18">
        <f>'C&amp;M'!AQ22</f>
        <v>106764</v>
      </c>
      <c r="I22" s="18">
        <f>Manc!AQ22</f>
        <v>129483</v>
      </c>
      <c r="J22" s="18">
        <f>'Y&amp;H'!BC22</f>
        <v>1773769</v>
      </c>
      <c r="L22" s="18">
        <f t="shared" si="0"/>
        <v>4611812</v>
      </c>
    </row>
    <row r="24" spans="1:12" ht="12.75">
      <c r="A24" s="7">
        <v>5.11</v>
      </c>
      <c r="B24" s="15" t="s">
        <v>119</v>
      </c>
      <c r="C24" s="17">
        <f>'North East'!BC24</f>
        <v>1209596</v>
      </c>
      <c r="D24" s="17">
        <f t="shared" si="1"/>
        <v>821349</v>
      </c>
      <c r="E24" s="17">
        <f>'North West'!BC24</f>
        <v>685437</v>
      </c>
      <c r="F24" s="17">
        <f>Blackpool!BC24</f>
        <v>135912</v>
      </c>
      <c r="G24" s="17">
        <f>'C&amp;L'!AQ24</f>
        <v>360255</v>
      </c>
      <c r="H24" s="17">
        <f>'C&amp;M'!AQ24</f>
        <v>82035</v>
      </c>
      <c r="I24" s="17">
        <f>Manc!AQ24</f>
        <v>101065</v>
      </c>
      <c r="J24" s="17">
        <f>'Y&amp;H'!BC24</f>
        <v>1594084</v>
      </c>
      <c r="L24" s="17">
        <f t="shared" si="0"/>
        <v>4168384</v>
      </c>
    </row>
    <row r="25" spans="1:12" ht="12.75">
      <c r="A25" s="7">
        <v>5.12</v>
      </c>
      <c r="B25" s="21" t="s">
        <v>120</v>
      </c>
      <c r="C25" s="22">
        <f>'North East'!BC25</f>
        <v>107467</v>
      </c>
      <c r="D25" s="22">
        <f t="shared" si="1"/>
        <v>34273</v>
      </c>
      <c r="E25" s="22">
        <f>'North West'!BC25</f>
        <v>27413</v>
      </c>
      <c r="F25" s="22">
        <f>Blackpool!BC25</f>
        <v>6860</v>
      </c>
      <c r="G25" s="22">
        <f>'C&amp;L'!AQ25</f>
        <v>18228</v>
      </c>
      <c r="H25" s="22">
        <f>'C&amp;M'!AQ25</f>
        <v>0</v>
      </c>
      <c r="I25" s="22">
        <f>Manc!AQ25</f>
        <v>0</v>
      </c>
      <c r="J25" s="22">
        <f>'Y&amp;H'!BC25</f>
        <v>128785</v>
      </c>
      <c r="L25" s="22">
        <f t="shared" si="0"/>
        <v>288753</v>
      </c>
    </row>
    <row r="26" spans="1:12" ht="12.75">
      <c r="A26" s="7">
        <v>5.13</v>
      </c>
      <c r="B26" s="21" t="s">
        <v>123</v>
      </c>
      <c r="C26" s="22">
        <f>'North East'!BC26</f>
        <v>21744</v>
      </c>
      <c r="D26" s="22">
        <f t="shared" si="1"/>
        <v>2814</v>
      </c>
      <c r="E26" s="22">
        <f>'North West'!BC26</f>
        <v>2814</v>
      </c>
      <c r="F26" s="22">
        <f>Blackpool!BC26</f>
        <v>0</v>
      </c>
      <c r="G26" s="22">
        <f>'C&amp;L'!AQ26</f>
        <v>7922</v>
      </c>
      <c r="H26" s="22">
        <f>'C&amp;M'!AQ26</f>
        <v>0</v>
      </c>
      <c r="I26" s="22">
        <f>Manc!AQ26</f>
        <v>0</v>
      </c>
      <c r="J26" s="22">
        <f>'Y&amp;H'!BC26</f>
        <v>405</v>
      </c>
      <c r="L26" s="22">
        <f t="shared" si="0"/>
        <v>32885</v>
      </c>
    </row>
    <row r="27" spans="1:12" ht="12.75">
      <c r="A27" s="7">
        <v>5.14</v>
      </c>
      <c r="B27" s="21" t="s">
        <v>122</v>
      </c>
      <c r="C27" s="22">
        <f>'North East'!BC27</f>
        <v>43287</v>
      </c>
      <c r="D27" s="22">
        <f t="shared" si="1"/>
        <v>8103</v>
      </c>
      <c r="E27" s="22">
        <f>'North West'!BC27</f>
        <v>7851</v>
      </c>
      <c r="F27" s="22">
        <f>Blackpool!BC27</f>
        <v>252</v>
      </c>
      <c r="G27" s="22">
        <f>'C&amp;L'!AQ27</f>
        <v>2374</v>
      </c>
      <c r="H27" s="22">
        <f>'C&amp;M'!AQ27</f>
        <v>0</v>
      </c>
      <c r="I27" s="22">
        <f>Manc!AQ27</f>
        <v>0</v>
      </c>
      <c r="J27" s="22">
        <f>'Y&amp;H'!BC27</f>
        <v>11657</v>
      </c>
      <c r="L27" s="22">
        <f t="shared" si="0"/>
        <v>65421</v>
      </c>
    </row>
    <row r="28" spans="1:12" ht="12.75">
      <c r="A28" s="7">
        <v>5.15</v>
      </c>
      <c r="B28" s="16" t="s">
        <v>121</v>
      </c>
      <c r="C28" s="18">
        <f>'North East'!BC28</f>
        <v>56776</v>
      </c>
      <c r="D28" s="18">
        <f t="shared" si="1"/>
        <v>33709</v>
      </c>
      <c r="E28" s="18">
        <f>'North West'!BC28</f>
        <v>16698</v>
      </c>
      <c r="F28" s="18">
        <f>Blackpool!BC28</f>
        <v>17011</v>
      </c>
      <c r="G28" s="18">
        <f>'C&amp;L'!AQ28</f>
        <v>14572</v>
      </c>
      <c r="H28" s="18">
        <f>'C&amp;M'!AQ28</f>
        <v>25480</v>
      </c>
      <c r="I28" s="18">
        <f>Manc!AQ28</f>
        <v>29430</v>
      </c>
      <c r="J28" s="18">
        <f>'Y&amp;H'!BC28</f>
        <v>134943</v>
      </c>
      <c r="L28" s="18">
        <f t="shared" si="0"/>
        <v>294910</v>
      </c>
    </row>
    <row r="29" ht="4.5" customHeight="1"/>
    <row r="30" spans="1:12" ht="12.75">
      <c r="A30" s="7">
        <v>5.16</v>
      </c>
      <c r="B30" s="19" t="s">
        <v>124</v>
      </c>
      <c r="C30" s="20">
        <f>'North East'!BC30</f>
        <v>358132</v>
      </c>
      <c r="D30" s="20">
        <f t="shared" si="1"/>
        <v>207811</v>
      </c>
      <c r="E30" s="20">
        <f>'North West'!BC30</f>
        <v>177813</v>
      </c>
      <c r="F30" s="20">
        <f>Blackpool!BC30</f>
        <v>29998</v>
      </c>
      <c r="G30" s="20">
        <f>'C&amp;L'!AQ30</f>
        <v>96106</v>
      </c>
      <c r="H30" s="20">
        <f>'C&amp;M'!AQ30</f>
        <v>27174</v>
      </c>
      <c r="I30" s="20">
        <f>Manc!AQ30</f>
        <v>32816</v>
      </c>
      <c r="J30" s="20">
        <f>'Y&amp;H'!BC30</f>
        <v>364407</v>
      </c>
      <c r="L30" s="20">
        <f t="shared" si="0"/>
        <v>1086446</v>
      </c>
    </row>
    <row r="31" spans="1:2" ht="12.75">
      <c r="A31" s="7"/>
      <c r="B31" s="2" t="s">
        <v>111</v>
      </c>
    </row>
    <row r="32" spans="1:12" ht="12.75">
      <c r="A32" s="7">
        <v>5.17</v>
      </c>
      <c r="B32" s="15" t="s">
        <v>52</v>
      </c>
      <c r="C32" s="30">
        <f>'North East'!BC32</f>
        <v>326841</v>
      </c>
      <c r="D32" s="30">
        <f t="shared" si="1"/>
        <v>155720</v>
      </c>
      <c r="E32" s="30">
        <f>'North West'!BC32</f>
        <v>132577</v>
      </c>
      <c r="F32" s="30">
        <f>Blackpool!BC32</f>
        <v>23143</v>
      </c>
      <c r="G32" s="30">
        <f>'C&amp;L'!AQ32</f>
        <v>83736</v>
      </c>
      <c r="H32" s="30">
        <f>'C&amp;M'!AQ32</f>
        <v>23733</v>
      </c>
      <c r="I32" s="30">
        <f>Manc!AQ32</f>
        <v>28434</v>
      </c>
      <c r="J32" s="30">
        <f>'Y&amp;H'!BC32</f>
        <v>138022</v>
      </c>
      <c r="K32" s="104"/>
      <c r="L32" s="30">
        <f t="shared" si="0"/>
        <v>756486</v>
      </c>
    </row>
    <row r="33" spans="1:12" ht="12.75">
      <c r="A33" s="7">
        <v>5.18</v>
      </c>
      <c r="B33" s="21" t="s">
        <v>87</v>
      </c>
      <c r="C33" s="34">
        <f>'North East'!BC33</f>
        <v>0.001208804475038095</v>
      </c>
      <c r="D33" s="34">
        <f>SUMPRODUCT(E33:F33,E32:F32)/D32</f>
        <v>0.00013985237927048545</v>
      </c>
      <c r="E33" s="34">
        <f>'North West'!BC33</f>
        <v>0.00013961095355068289</v>
      </c>
      <c r="F33" s="34">
        <f>Blackpool!BC33</f>
        <v>0.00014123541075535199</v>
      </c>
      <c r="G33" s="34">
        <f>'C&amp;L'!AQ33</f>
        <v>0.0007280300753426111</v>
      </c>
      <c r="H33" s="34">
        <f>'C&amp;M'!AQ33</f>
        <v>0.00016309091029680504</v>
      </c>
      <c r="I33" s="34">
        <f>Manc!AQ33</f>
        <v>0.00016341001839217</v>
      </c>
      <c r="J33" s="34">
        <f>'Y&amp;H'!BC33</f>
        <v>0.0007804353318338409</v>
      </c>
      <c r="K33" s="127"/>
      <c r="L33" s="34">
        <f>(SUMPRODUCT(C33:K33,C32:K32)-SUMPRODUCT(D33,D32))/(L32)</f>
        <v>0.0007852905205413218</v>
      </c>
    </row>
    <row r="34" spans="1:12" ht="12.75">
      <c r="A34" s="7" t="s">
        <v>73</v>
      </c>
      <c r="B34" s="97" t="s">
        <v>88</v>
      </c>
      <c r="C34" s="102" t="str">
        <f>'North East'!BC34</f>
        <v>NCA</v>
      </c>
      <c r="D34" s="102" t="str">
        <f>IF(E34="NCA","NCA",E34+F34)</f>
        <v>NCA</v>
      </c>
      <c r="E34" s="102" t="str">
        <f>'North West'!BC34</f>
        <v>NCA</v>
      </c>
      <c r="F34" s="102" t="str">
        <f>Blackpool!BC34</f>
        <v>NCA</v>
      </c>
      <c r="G34" s="102">
        <f>'C&amp;L'!AQ34</f>
        <v>6.995226841678784E-05</v>
      </c>
      <c r="H34" s="102" t="str">
        <f>'C&amp;M'!AQ34</f>
        <v>NCA</v>
      </c>
      <c r="I34" s="102" t="str">
        <f>Manc!AQ34</f>
        <v>NCA</v>
      </c>
      <c r="J34" s="102" t="str">
        <f>'Y&amp;H'!BC34</f>
        <v>NCA</v>
      </c>
      <c r="K34" s="127"/>
      <c r="L34" s="102">
        <f>(SUMPRODUCT(G34,G32))/G32</f>
        <v>6.995226841678784E-05</v>
      </c>
    </row>
    <row r="35" spans="1:12" ht="5.25" customHeight="1">
      <c r="A35" s="7"/>
      <c r="C35" s="104"/>
      <c r="D35" s="104"/>
      <c r="E35" s="104"/>
      <c r="F35" s="104"/>
      <c r="G35" s="104"/>
      <c r="H35" s="104"/>
      <c r="I35" s="104"/>
      <c r="J35" s="104"/>
      <c r="K35" s="104"/>
      <c r="L35" s="104"/>
    </row>
    <row r="36" spans="1:12" ht="12.75">
      <c r="A36" s="7">
        <v>5.19</v>
      </c>
      <c r="B36" s="19" t="s">
        <v>126</v>
      </c>
      <c r="C36" s="128">
        <f>'North East'!BC36</f>
        <v>31291</v>
      </c>
      <c r="D36" s="128">
        <f t="shared" si="1"/>
        <v>52091</v>
      </c>
      <c r="E36" s="128">
        <f>'North West'!BC36</f>
        <v>45236</v>
      </c>
      <c r="F36" s="128">
        <f>Blackpool!BC36</f>
        <v>6855</v>
      </c>
      <c r="G36" s="128">
        <f>'C&amp;L'!AQ36</f>
        <v>12381</v>
      </c>
      <c r="H36" s="128">
        <f>'C&amp;M'!AQ36</f>
        <v>3441</v>
      </c>
      <c r="I36" s="128">
        <f>Manc!AQ36</f>
        <v>4382</v>
      </c>
      <c r="J36" s="128">
        <f>'Y&amp;H'!BC36</f>
        <v>226283</v>
      </c>
      <c r="K36" s="104"/>
      <c r="L36" s="128">
        <f>SUM(C36:I36,J36)-D36</f>
        <v>329869</v>
      </c>
    </row>
    <row r="37" spans="2:12" ht="12.75">
      <c r="B37" s="2" t="s">
        <v>111</v>
      </c>
      <c r="C37" s="104"/>
      <c r="D37" s="104"/>
      <c r="E37" s="104"/>
      <c r="F37" s="104"/>
      <c r="G37" s="104"/>
      <c r="H37" s="104"/>
      <c r="I37" s="104"/>
      <c r="J37" s="104"/>
      <c r="K37" s="104"/>
      <c r="L37" s="104"/>
    </row>
    <row r="38" spans="1:12" ht="12.75">
      <c r="A38" s="7">
        <v>5.2</v>
      </c>
      <c r="B38" s="19" t="s">
        <v>89</v>
      </c>
      <c r="C38" s="128">
        <f>'North East'!BC38</f>
        <v>12448</v>
      </c>
      <c r="D38" s="128">
        <f t="shared" si="1"/>
        <v>34522</v>
      </c>
      <c r="E38" s="128">
        <f>'North West'!BC38</f>
        <v>30569</v>
      </c>
      <c r="F38" s="128">
        <f>Blackpool!BC38</f>
        <v>3953</v>
      </c>
      <c r="G38" s="128">
        <f>'C&amp;L'!AQ38</f>
        <v>8268</v>
      </c>
      <c r="H38" s="128">
        <f>'C&amp;M'!AQ38</f>
        <v>2179</v>
      </c>
      <c r="I38" s="128">
        <f>Manc!AQ38</f>
        <v>2717</v>
      </c>
      <c r="J38" s="128">
        <f>'Y&amp;H'!BC38</f>
        <v>82905</v>
      </c>
      <c r="K38" s="104"/>
      <c r="L38" s="128">
        <f>SUM(C38:I38,J38)-D38</f>
        <v>143039</v>
      </c>
    </row>
    <row r="39" spans="3:12" ht="5.25" customHeight="1">
      <c r="C39" s="104"/>
      <c r="D39" s="104"/>
      <c r="E39" s="104"/>
      <c r="F39" s="104"/>
      <c r="G39" s="104"/>
      <c r="H39" s="104"/>
      <c r="I39" s="104"/>
      <c r="J39" s="104"/>
      <c r="K39" s="104"/>
      <c r="L39" s="104"/>
    </row>
    <row r="40" spans="1:12" ht="12.75">
      <c r="A40" s="7">
        <v>5.21</v>
      </c>
      <c r="B40" s="19" t="s">
        <v>127</v>
      </c>
      <c r="C40" s="129">
        <f>'North East'!BC40</f>
        <v>0.005882551535209595</v>
      </c>
      <c r="D40" s="129">
        <f>SUMPRODUCT(E40:F40,E38:F38)/D38</f>
        <v>0.006234551816511564</v>
      </c>
      <c r="E40" s="129">
        <f>'North West'!BC40</f>
        <v>0.006401181646864309</v>
      </c>
      <c r="F40" s="129">
        <f>Blackpool!BC40</f>
        <v>0.004945984327502433</v>
      </c>
      <c r="G40" s="129">
        <f>'C&amp;L'!AQ40</f>
        <v>0.005722738823267998</v>
      </c>
      <c r="H40" s="129">
        <f>'C&amp;M'!AQ40</f>
        <v>0.007171150214181999</v>
      </c>
      <c r="I40" s="129">
        <f>Manc!AQ40</f>
        <v>0.007138195836934295</v>
      </c>
      <c r="J40" s="129">
        <f>'Y&amp;H'!BC40</f>
        <v>0.01138706192507762</v>
      </c>
      <c r="K40" s="126"/>
      <c r="L40" s="129">
        <f>(SUMPRODUCT(C40:K40,C18:K18)-SUMPRODUCT(D40,D18))/(L18-D18)</f>
        <v>0.009961188944663888</v>
      </c>
    </row>
    <row r="41" spans="1:11" ht="6" customHeight="1">
      <c r="A41" s="7"/>
      <c r="K41" s="24"/>
    </row>
    <row r="42" ht="12.75">
      <c r="A42" s="7"/>
    </row>
    <row r="43" ht="15.75">
      <c r="A43" s="10" t="s">
        <v>133</v>
      </c>
    </row>
    <row r="44" spans="1:18" ht="12.75">
      <c r="A44" s="8">
        <v>6.2</v>
      </c>
      <c r="B44" s="15" t="s">
        <v>16</v>
      </c>
      <c r="C44" s="17">
        <f>'North East'!BC44</f>
        <v>8729426.3</v>
      </c>
      <c r="D44" s="17">
        <f>E44+F44</f>
        <v>3503342.6500036665</v>
      </c>
      <c r="E44" s="17">
        <f>'North West'!BC44</f>
        <v>2985804.71667</v>
      </c>
      <c r="F44" s="17">
        <f>Blackpool!BC44</f>
        <v>517537.93333366665</v>
      </c>
      <c r="G44" s="17">
        <f>'C&amp;L'!AQ44</f>
        <v>1319064.66622</v>
      </c>
      <c r="H44" s="17" t="str">
        <f>'C&amp;M'!AQ44</f>
        <v>NCA</v>
      </c>
      <c r="I44" s="17" t="str">
        <f>Manc!AQ44</f>
        <v>NCA</v>
      </c>
      <c r="J44" s="17">
        <f>'Y&amp;H'!BC44</f>
        <v>17920053</v>
      </c>
      <c r="L44" s="17">
        <f>SUM(C44:I44,J44)-D44</f>
        <v>31471886.616223667</v>
      </c>
      <c r="N44" s="9"/>
      <c r="O44" s="9"/>
      <c r="P44" s="9"/>
      <c r="R44" s="9"/>
    </row>
    <row r="45" spans="1:18" ht="12.75">
      <c r="A45" s="8">
        <v>6.3</v>
      </c>
      <c r="B45" s="16" t="s">
        <v>17</v>
      </c>
      <c r="C45" s="18">
        <f>'North East'!BC45</f>
        <v>3111620.1333333333</v>
      </c>
      <c r="D45" s="18">
        <f>E45+F45</f>
        <v>2979763.76667</v>
      </c>
      <c r="E45" s="18">
        <f>'North West'!BC45</f>
        <v>2619440.96667</v>
      </c>
      <c r="F45" s="18">
        <f>Blackpool!BC45</f>
        <v>360322.8</v>
      </c>
      <c r="G45" s="18">
        <f>'C&amp;L'!AQ45</f>
        <v>514969.967045</v>
      </c>
      <c r="H45" s="18" t="str">
        <f>'C&amp;M'!AQ45</f>
        <v>NCA</v>
      </c>
      <c r="I45" s="18" t="str">
        <f>Manc!AQ45</f>
        <v>NCA</v>
      </c>
      <c r="J45" s="18">
        <f>'Y&amp;H'!BC45</f>
        <v>6766835</v>
      </c>
      <c r="L45" s="18">
        <f>SUM(C45:I45,J45)-D45</f>
        <v>13373188.867048332</v>
      </c>
      <c r="N45" s="9"/>
      <c r="O45" s="9"/>
      <c r="P45" s="9"/>
      <c r="R45" s="9"/>
    </row>
    <row r="46" ht="12.75">
      <c r="A46" s="8"/>
    </row>
    <row r="47" ht="15.75">
      <c r="A47" s="10" t="s">
        <v>134</v>
      </c>
    </row>
    <row r="48" spans="1:12" ht="12.75">
      <c r="A48" s="8">
        <v>7.2</v>
      </c>
      <c r="B48" s="19" t="s">
        <v>135</v>
      </c>
      <c r="C48" s="20">
        <f>'North East'!BC48</f>
        <v>2423</v>
      </c>
      <c r="D48" s="20">
        <f aca="true" t="shared" si="2" ref="D48:D100">E48+F48</f>
        <v>2548</v>
      </c>
      <c r="E48" s="20">
        <f>'North West'!BC48</f>
        <v>2548</v>
      </c>
      <c r="F48" s="20">
        <f>Blackpool!BC48</f>
        <v>0</v>
      </c>
      <c r="G48" s="20">
        <f>'C&amp;L'!AQ48</f>
        <v>1083</v>
      </c>
      <c r="H48" s="20">
        <f>'C&amp;M'!AQ48</f>
        <v>380</v>
      </c>
      <c r="I48" s="20">
        <f>Manc!AQ48</f>
        <v>347</v>
      </c>
      <c r="J48" s="20">
        <f>'Y&amp;H'!BC48</f>
        <v>1256</v>
      </c>
      <c r="L48" s="20">
        <f aca="true" t="shared" si="3" ref="L48:L111">SUM(C48:I48,J48)-D48</f>
        <v>8037</v>
      </c>
    </row>
    <row r="49" spans="1:2" ht="12.75">
      <c r="A49" s="8"/>
      <c r="B49" s="2" t="s">
        <v>111</v>
      </c>
    </row>
    <row r="50" spans="1:12" ht="12.75">
      <c r="A50" s="8">
        <v>7.3</v>
      </c>
      <c r="B50" s="15" t="s">
        <v>136</v>
      </c>
      <c r="C50" s="17">
        <f>'North East'!BC50</f>
        <v>1670</v>
      </c>
      <c r="D50" s="17">
        <f t="shared" si="2"/>
        <v>1929</v>
      </c>
      <c r="E50" s="17">
        <f>'North West'!BC50</f>
        <v>1929</v>
      </c>
      <c r="F50" s="17">
        <f>Blackpool!BC50</f>
        <v>0</v>
      </c>
      <c r="G50" s="17">
        <f>'C&amp;L'!AQ50</f>
        <v>825</v>
      </c>
      <c r="H50" s="17">
        <f>'C&amp;M'!AQ50</f>
        <v>272</v>
      </c>
      <c r="I50" s="17">
        <f>Manc!AQ50</f>
        <v>248</v>
      </c>
      <c r="J50" s="17">
        <f>'Y&amp;H'!BC50</f>
        <v>740</v>
      </c>
      <c r="K50" s="25"/>
      <c r="L50" s="17">
        <f t="shared" si="3"/>
        <v>5684</v>
      </c>
    </row>
    <row r="51" spans="1:12" ht="12.75">
      <c r="A51" s="8">
        <v>7.4</v>
      </c>
      <c r="B51" s="21" t="s">
        <v>137</v>
      </c>
      <c r="C51" s="22">
        <f>'North East'!BC51</f>
        <v>448</v>
      </c>
      <c r="D51" s="22">
        <f t="shared" si="2"/>
        <v>389</v>
      </c>
      <c r="E51" s="22">
        <f>'North West'!BC51</f>
        <v>389</v>
      </c>
      <c r="F51" s="22">
        <f>Blackpool!BC51</f>
        <v>0</v>
      </c>
      <c r="G51" s="22">
        <f>'C&amp;L'!AQ51</f>
        <v>145</v>
      </c>
      <c r="H51" s="22">
        <f>'C&amp;M'!AQ51</f>
        <v>58</v>
      </c>
      <c r="I51" s="22">
        <f>Manc!AQ51</f>
        <v>51</v>
      </c>
      <c r="J51" s="22">
        <f>'Y&amp;H'!BC51</f>
        <v>325</v>
      </c>
      <c r="K51" s="25"/>
      <c r="L51" s="22">
        <f t="shared" si="3"/>
        <v>1416</v>
      </c>
    </row>
    <row r="52" spans="1:12" ht="12.75">
      <c r="A52" s="8">
        <v>7.5</v>
      </c>
      <c r="B52" s="21" t="s">
        <v>138</v>
      </c>
      <c r="C52" s="22">
        <f>'North East'!BC52</f>
        <v>93</v>
      </c>
      <c r="D52" s="22">
        <f t="shared" si="2"/>
        <v>88</v>
      </c>
      <c r="E52" s="22">
        <f>'North West'!BC52</f>
        <v>88</v>
      </c>
      <c r="F52" s="22">
        <f>Blackpool!BC52</f>
        <v>0</v>
      </c>
      <c r="G52" s="22">
        <f>'C&amp;L'!AQ52</f>
        <v>38</v>
      </c>
      <c r="H52" s="22">
        <f>'C&amp;M'!AQ52</f>
        <v>15</v>
      </c>
      <c r="I52" s="22">
        <f>Manc!AQ52</f>
        <v>20</v>
      </c>
      <c r="J52" s="22">
        <f>'Y&amp;H'!BC52</f>
        <v>47</v>
      </c>
      <c r="K52" s="25"/>
      <c r="L52" s="22">
        <f t="shared" si="3"/>
        <v>301</v>
      </c>
    </row>
    <row r="53" spans="1:12" ht="12.75">
      <c r="A53" s="8">
        <v>7.6</v>
      </c>
      <c r="B53" s="21" t="s">
        <v>139</v>
      </c>
      <c r="C53" s="22">
        <f>'North East'!BC53</f>
        <v>146</v>
      </c>
      <c r="D53" s="22">
        <f t="shared" si="2"/>
        <v>107</v>
      </c>
      <c r="E53" s="22">
        <f>'North West'!BC53</f>
        <v>107</v>
      </c>
      <c r="F53" s="22">
        <f>Blackpool!BC53</f>
        <v>0</v>
      </c>
      <c r="G53" s="22">
        <f>'C&amp;L'!AQ53</f>
        <v>64</v>
      </c>
      <c r="H53" s="22">
        <f>'C&amp;M'!AQ53</f>
        <v>30</v>
      </c>
      <c r="I53" s="22">
        <f>Manc!AQ53</f>
        <v>23</v>
      </c>
      <c r="J53" s="22">
        <f>'Y&amp;H'!BC53</f>
        <v>117</v>
      </c>
      <c r="K53" s="25"/>
      <c r="L53" s="22">
        <f t="shared" si="3"/>
        <v>487</v>
      </c>
    </row>
    <row r="54" spans="1:12" ht="12.75">
      <c r="A54" s="8">
        <v>7.7</v>
      </c>
      <c r="B54" s="16" t="s">
        <v>90</v>
      </c>
      <c r="C54" s="18">
        <f>'North East'!BC54</f>
        <v>48</v>
      </c>
      <c r="D54" s="18">
        <f t="shared" si="2"/>
        <v>35</v>
      </c>
      <c r="E54" s="18">
        <f>'North West'!BC54</f>
        <v>35</v>
      </c>
      <c r="F54" s="18">
        <f>Blackpool!BC54</f>
        <v>0</v>
      </c>
      <c r="G54" s="18">
        <f>'C&amp;L'!AQ54</f>
        <v>11</v>
      </c>
      <c r="H54" s="18">
        <f>'C&amp;M'!AQ54</f>
        <v>5</v>
      </c>
      <c r="I54" s="18">
        <f>Manc!AQ54</f>
        <v>5</v>
      </c>
      <c r="J54" s="18">
        <f>'Y&amp;H'!BC54</f>
        <v>18</v>
      </c>
      <c r="K54" s="25"/>
      <c r="L54" s="18">
        <f t="shared" si="3"/>
        <v>122</v>
      </c>
    </row>
    <row r="55" spans="1:11" ht="12.75">
      <c r="A55" s="8"/>
      <c r="K55" s="24"/>
    </row>
    <row r="56" spans="1:12" ht="12.75">
      <c r="A56" s="8">
        <v>7.8</v>
      </c>
      <c r="B56" s="15" t="s">
        <v>140</v>
      </c>
      <c r="C56" s="17">
        <f>'North East'!BC56</f>
        <v>1668</v>
      </c>
      <c r="D56" s="17">
        <f t="shared" si="2"/>
        <v>2241</v>
      </c>
      <c r="E56" s="17">
        <f>'North West'!BC56</f>
        <v>2241</v>
      </c>
      <c r="F56" s="17">
        <f>Blackpool!BC56</f>
        <v>0</v>
      </c>
      <c r="G56" s="17">
        <f>'C&amp;L'!AQ56</f>
        <v>935</v>
      </c>
      <c r="H56" s="17">
        <f>'C&amp;M'!AQ56</f>
        <v>325</v>
      </c>
      <c r="I56" s="17">
        <f>Manc!AQ56</f>
        <v>276</v>
      </c>
      <c r="J56" s="17">
        <f>'Y&amp;H'!BC56</f>
        <v>1028</v>
      </c>
      <c r="K56" s="25"/>
      <c r="L56" s="17">
        <f t="shared" si="3"/>
        <v>6473</v>
      </c>
    </row>
    <row r="57" spans="1:12" ht="12.75">
      <c r="A57" s="8">
        <v>7.9</v>
      </c>
      <c r="B57" s="21" t="s">
        <v>141</v>
      </c>
      <c r="C57" s="22">
        <f>'North East'!BC57</f>
        <v>161</v>
      </c>
      <c r="D57" s="22">
        <f t="shared" si="2"/>
        <v>167</v>
      </c>
      <c r="E57" s="22">
        <f>'North West'!BC57</f>
        <v>167</v>
      </c>
      <c r="F57" s="22">
        <f>Blackpool!BC57</f>
        <v>0</v>
      </c>
      <c r="G57" s="22">
        <f>'C&amp;L'!AQ57</f>
        <v>88</v>
      </c>
      <c r="H57" s="22">
        <f>'C&amp;M'!AQ57</f>
        <v>28</v>
      </c>
      <c r="I57" s="22">
        <f>Manc!AQ57</f>
        <v>36</v>
      </c>
      <c r="J57" s="22">
        <f>'Y&amp;H'!BC57</f>
        <v>0</v>
      </c>
      <c r="K57" s="25"/>
      <c r="L57" s="22">
        <f t="shared" si="3"/>
        <v>480</v>
      </c>
    </row>
    <row r="58" spans="1:12" ht="12.75">
      <c r="A58" s="7">
        <v>7.1</v>
      </c>
      <c r="B58" s="21" t="s">
        <v>142</v>
      </c>
      <c r="C58" s="22">
        <f>'North East'!BC58</f>
        <v>48</v>
      </c>
      <c r="D58" s="22">
        <f t="shared" si="2"/>
        <v>99</v>
      </c>
      <c r="E58" s="22">
        <f>'North West'!BC58</f>
        <v>99</v>
      </c>
      <c r="F58" s="22">
        <f>Blackpool!BC58</f>
        <v>0</v>
      </c>
      <c r="G58" s="22">
        <f>'C&amp;L'!AQ58</f>
        <v>28</v>
      </c>
      <c r="H58" s="22">
        <f>'C&amp;M'!AQ58</f>
        <v>14</v>
      </c>
      <c r="I58" s="22">
        <f>Manc!AQ58</f>
        <v>23</v>
      </c>
      <c r="J58" s="22">
        <f>'Y&amp;H'!BC58</f>
        <v>83</v>
      </c>
      <c r="K58" s="25"/>
      <c r="L58" s="22">
        <f t="shared" si="3"/>
        <v>295</v>
      </c>
    </row>
    <row r="59" spans="1:12" ht="12.75">
      <c r="A59" s="7">
        <v>7.11</v>
      </c>
      <c r="B59" s="16" t="s">
        <v>148</v>
      </c>
      <c r="C59" s="18">
        <f>'North East'!BC59</f>
        <v>129</v>
      </c>
      <c r="D59" s="18">
        <f t="shared" si="2"/>
        <v>41</v>
      </c>
      <c r="E59" s="18">
        <f>'North West'!BC59</f>
        <v>41</v>
      </c>
      <c r="F59" s="18">
        <f>Blackpool!BC59</f>
        <v>0</v>
      </c>
      <c r="G59" s="18">
        <f>'C&amp;L'!AQ59</f>
        <v>32</v>
      </c>
      <c r="H59" s="18">
        <f>'C&amp;M'!AQ59</f>
        <v>13</v>
      </c>
      <c r="I59" s="18">
        <f>Manc!AQ59</f>
        <v>12</v>
      </c>
      <c r="J59" s="18">
        <f>'Y&amp;H'!BC59</f>
        <v>0</v>
      </c>
      <c r="K59" s="25"/>
      <c r="L59" s="18">
        <f t="shared" si="3"/>
        <v>227</v>
      </c>
    </row>
    <row r="60" ht="12.75">
      <c r="A60" s="8"/>
    </row>
    <row r="61" spans="1:12" ht="12.75">
      <c r="A61" s="7">
        <v>7.12</v>
      </c>
      <c r="B61" s="15" t="s">
        <v>143</v>
      </c>
      <c r="C61" s="17">
        <f>'North East'!BC61</f>
        <v>912</v>
      </c>
      <c r="D61" s="17">
        <f t="shared" si="2"/>
        <v>850</v>
      </c>
      <c r="E61" s="17">
        <f>'North West'!BC61</f>
        <v>850</v>
      </c>
      <c r="F61" s="17">
        <f>Blackpool!BC61</f>
        <v>0</v>
      </c>
      <c r="G61" s="17">
        <f>'C&amp;L'!AQ61</f>
        <v>328</v>
      </c>
      <c r="H61" s="17">
        <f>'C&amp;M'!AQ61</f>
        <v>141</v>
      </c>
      <c r="I61" s="17">
        <f>Manc!AQ61</f>
        <v>126</v>
      </c>
      <c r="J61" s="17">
        <f>'Y&amp;H'!BC61</f>
        <v>0</v>
      </c>
      <c r="K61" s="25"/>
      <c r="L61" s="17">
        <f t="shared" si="3"/>
        <v>2357</v>
      </c>
    </row>
    <row r="62" spans="1:12" ht="12.75">
      <c r="A62" s="7">
        <v>7.13</v>
      </c>
      <c r="B62" s="21" t="s">
        <v>144</v>
      </c>
      <c r="C62" s="22">
        <f>'North East'!BC62</f>
        <v>955</v>
      </c>
      <c r="D62" s="22">
        <f t="shared" si="2"/>
        <v>1286</v>
      </c>
      <c r="E62" s="22">
        <f>'North West'!BC62</f>
        <v>1286</v>
      </c>
      <c r="F62" s="22">
        <f>Blackpool!BC62</f>
        <v>0</v>
      </c>
      <c r="G62" s="22">
        <f>'C&amp;L'!AQ62</f>
        <v>560</v>
      </c>
      <c r="H62" s="22">
        <f>'C&amp;M'!AQ62</f>
        <v>166</v>
      </c>
      <c r="I62" s="22">
        <f>Manc!AQ62</f>
        <v>156</v>
      </c>
      <c r="J62" s="22">
        <f>'Y&amp;H'!BC62</f>
        <v>0</v>
      </c>
      <c r="K62" s="25"/>
      <c r="L62" s="22">
        <f t="shared" si="3"/>
        <v>3123</v>
      </c>
    </row>
    <row r="63" spans="1:12" ht="12.75">
      <c r="A63" s="7">
        <v>7.14</v>
      </c>
      <c r="B63" s="21" t="s">
        <v>145</v>
      </c>
      <c r="C63" s="22">
        <f>'North East'!BC63</f>
        <v>274</v>
      </c>
      <c r="D63" s="22">
        <f t="shared" si="2"/>
        <v>280</v>
      </c>
      <c r="E63" s="22">
        <f>'North West'!BC63</f>
        <v>280</v>
      </c>
      <c r="F63" s="22">
        <f>Blackpool!BC63</f>
        <v>0</v>
      </c>
      <c r="G63" s="22">
        <f>'C&amp;L'!AQ63</f>
        <v>135</v>
      </c>
      <c r="H63" s="22">
        <f>'C&amp;M'!AQ63</f>
        <v>47</v>
      </c>
      <c r="I63" s="22">
        <f>Manc!AQ63</f>
        <v>44</v>
      </c>
      <c r="J63" s="22">
        <f>'Y&amp;H'!BC63</f>
        <v>0</v>
      </c>
      <c r="K63" s="25"/>
      <c r="L63" s="22">
        <f t="shared" si="3"/>
        <v>780</v>
      </c>
    </row>
    <row r="64" spans="1:12" ht="12.75">
      <c r="A64" s="7">
        <v>7.15</v>
      </c>
      <c r="B64" s="21" t="s">
        <v>146</v>
      </c>
      <c r="C64" s="22">
        <f>'North East'!BC64</f>
        <v>126</v>
      </c>
      <c r="D64" s="22">
        <f t="shared" si="2"/>
        <v>75</v>
      </c>
      <c r="E64" s="22">
        <f>'North West'!BC64</f>
        <v>75</v>
      </c>
      <c r="F64" s="22">
        <f>Blackpool!BC64</f>
        <v>0</v>
      </c>
      <c r="G64" s="22">
        <f>'C&amp;L'!AQ64</f>
        <v>43</v>
      </c>
      <c r="H64" s="22">
        <f>'C&amp;M'!AQ64</f>
        <v>12</v>
      </c>
      <c r="I64" s="22">
        <f>Manc!AQ64</f>
        <v>11</v>
      </c>
      <c r="J64" s="22">
        <f>'Y&amp;H'!BC64</f>
        <v>0</v>
      </c>
      <c r="K64" s="25"/>
      <c r="L64" s="22">
        <f t="shared" si="3"/>
        <v>267</v>
      </c>
    </row>
    <row r="65" spans="1:12" ht="12.75">
      <c r="A65" s="7">
        <v>7.16</v>
      </c>
      <c r="B65" s="16" t="s">
        <v>147</v>
      </c>
      <c r="C65" s="18">
        <f>'North East'!BC65</f>
        <v>121</v>
      </c>
      <c r="D65" s="18">
        <f t="shared" si="2"/>
        <v>57</v>
      </c>
      <c r="E65" s="18">
        <f>'North West'!BC65</f>
        <v>57</v>
      </c>
      <c r="F65" s="18">
        <f>Blackpool!BC65</f>
        <v>0</v>
      </c>
      <c r="G65" s="18">
        <f>'C&amp;L'!AQ65</f>
        <v>17</v>
      </c>
      <c r="H65" s="18">
        <f>'C&amp;M'!AQ65</f>
        <v>14</v>
      </c>
      <c r="I65" s="18">
        <f>Manc!AQ65</f>
        <v>10</v>
      </c>
      <c r="J65" s="18">
        <f>'Y&amp;H'!BC65</f>
        <v>0</v>
      </c>
      <c r="K65" s="25"/>
      <c r="L65" s="18">
        <f t="shared" si="3"/>
        <v>219</v>
      </c>
    </row>
    <row r="66" ht="12.75">
      <c r="A66" s="8"/>
    </row>
    <row r="67" spans="1:12" ht="12.75">
      <c r="A67" s="7">
        <v>7.17</v>
      </c>
      <c r="B67" s="19" t="s">
        <v>149</v>
      </c>
      <c r="C67" s="20">
        <f>'North East'!BC67</f>
        <v>469</v>
      </c>
      <c r="D67" s="20">
        <f t="shared" si="2"/>
        <v>227</v>
      </c>
      <c r="E67" s="20">
        <f>'North West'!BC67</f>
        <v>227</v>
      </c>
      <c r="F67" s="20">
        <f>Blackpool!BC67</f>
        <v>0</v>
      </c>
      <c r="G67" s="20">
        <f>'C&amp;L'!AQ67</f>
        <v>75</v>
      </c>
      <c r="H67" s="20">
        <f>'C&amp;M'!AQ67</f>
        <v>24</v>
      </c>
      <c r="I67" s="20">
        <f>Manc!AQ67</f>
        <v>32</v>
      </c>
      <c r="J67" s="20">
        <f>'Y&amp;H'!BC67</f>
        <v>0</v>
      </c>
      <c r="L67" s="20">
        <f t="shared" si="3"/>
        <v>827</v>
      </c>
    </row>
    <row r="68" spans="1:2" ht="12.75">
      <c r="A68" s="7"/>
      <c r="B68" s="2" t="s">
        <v>111</v>
      </c>
    </row>
    <row r="69" spans="1:12" ht="12.75">
      <c r="A69" s="7">
        <f>A67+0.01</f>
        <v>7.18</v>
      </c>
      <c r="B69" s="15" t="s">
        <v>150</v>
      </c>
      <c r="C69" s="17">
        <f>'North East'!BC69</f>
        <v>209</v>
      </c>
      <c r="D69" s="17">
        <f t="shared" si="2"/>
        <v>147</v>
      </c>
      <c r="E69" s="17">
        <f>'North West'!BC69</f>
        <v>147</v>
      </c>
      <c r="F69" s="17">
        <f>Blackpool!BC69</f>
        <v>0</v>
      </c>
      <c r="G69" s="17">
        <f>'C&amp;L'!AQ69</f>
        <v>10</v>
      </c>
      <c r="H69" s="17">
        <f>'C&amp;M'!AQ69</f>
        <v>1</v>
      </c>
      <c r="I69" s="17">
        <f>Manc!AQ69</f>
        <v>5</v>
      </c>
      <c r="J69" s="17">
        <f>'Y&amp;H'!BC69</f>
        <v>0</v>
      </c>
      <c r="K69" s="25"/>
      <c r="L69" s="17">
        <f t="shared" si="3"/>
        <v>372</v>
      </c>
    </row>
    <row r="70" spans="1:12" ht="12.75">
      <c r="A70" s="7">
        <f>A69+0.01</f>
        <v>7.1899999999999995</v>
      </c>
      <c r="B70" s="21" t="s">
        <v>151</v>
      </c>
      <c r="C70" s="22">
        <f>'North East'!BC70</f>
        <v>46</v>
      </c>
      <c r="D70" s="22">
        <f t="shared" si="2"/>
        <v>13</v>
      </c>
      <c r="E70" s="22">
        <f>'North West'!BC70</f>
        <v>13</v>
      </c>
      <c r="F70" s="22">
        <f>Blackpool!BC70</f>
        <v>0</v>
      </c>
      <c r="G70" s="22">
        <f>'C&amp;L'!AQ70</f>
        <v>12</v>
      </c>
      <c r="H70" s="22">
        <f>'C&amp;M'!AQ70</f>
        <v>7</v>
      </c>
      <c r="I70" s="22">
        <f>Manc!AQ70</f>
        <v>3</v>
      </c>
      <c r="J70" s="22">
        <f>'Y&amp;H'!BC70</f>
        <v>0</v>
      </c>
      <c r="K70" s="25"/>
      <c r="L70" s="22">
        <f t="shared" si="3"/>
        <v>81</v>
      </c>
    </row>
    <row r="71" spans="1:12" ht="12.75">
      <c r="A71" s="7">
        <f>A70+0.01</f>
        <v>7.199999999999999</v>
      </c>
      <c r="B71" s="21" t="s">
        <v>152</v>
      </c>
      <c r="C71" s="22">
        <f>'North East'!BC71</f>
        <v>101</v>
      </c>
      <c r="D71" s="22">
        <f t="shared" si="2"/>
        <v>40</v>
      </c>
      <c r="E71" s="22">
        <f>'North West'!BC71</f>
        <v>40</v>
      </c>
      <c r="F71" s="22">
        <f>Blackpool!BC71</f>
        <v>0</v>
      </c>
      <c r="G71" s="22">
        <f>'C&amp;L'!AQ71</f>
        <v>14</v>
      </c>
      <c r="H71" s="22">
        <f>'C&amp;M'!AQ71</f>
        <v>7</v>
      </c>
      <c r="I71" s="22">
        <f>Manc!AQ71</f>
        <v>8</v>
      </c>
      <c r="J71" s="22">
        <f>'Y&amp;H'!BC71</f>
        <v>0</v>
      </c>
      <c r="K71" s="25"/>
      <c r="L71" s="22">
        <f t="shared" si="3"/>
        <v>170</v>
      </c>
    </row>
    <row r="72" spans="1:12" ht="12.75">
      <c r="A72" s="7">
        <f>A71+0.01</f>
        <v>7.209999999999999</v>
      </c>
      <c r="B72" s="16" t="s">
        <v>153</v>
      </c>
      <c r="C72" s="18">
        <f>'North East'!BC72</f>
        <v>16</v>
      </c>
      <c r="D72" s="18">
        <f t="shared" si="2"/>
        <v>20</v>
      </c>
      <c r="E72" s="18">
        <f>'North West'!BC72</f>
        <v>20</v>
      </c>
      <c r="F72" s="18">
        <f>Blackpool!BC72</f>
        <v>0</v>
      </c>
      <c r="G72" s="18">
        <f>'C&amp;L'!AQ72</f>
        <v>1</v>
      </c>
      <c r="H72" s="18">
        <f>'C&amp;M'!AQ72</f>
        <v>0</v>
      </c>
      <c r="I72" s="18">
        <f>Manc!AQ72</f>
        <v>0</v>
      </c>
      <c r="J72" s="18">
        <f>'Y&amp;H'!BC72</f>
        <v>0</v>
      </c>
      <c r="K72" s="25"/>
      <c r="L72" s="18">
        <f t="shared" si="3"/>
        <v>37</v>
      </c>
    </row>
    <row r="73" ht="12.75">
      <c r="A73" s="8"/>
    </row>
    <row r="74" spans="1:12" ht="12.75">
      <c r="A74" s="7">
        <f>A72+0.01</f>
        <v>7.219999999999999</v>
      </c>
      <c r="B74" s="19" t="s">
        <v>154</v>
      </c>
      <c r="C74" s="20">
        <f>'North East'!BC74</f>
        <v>523</v>
      </c>
      <c r="D74" s="20">
        <f t="shared" si="2"/>
        <v>725</v>
      </c>
      <c r="E74" s="20">
        <f>'North West'!BC74</f>
        <v>725</v>
      </c>
      <c r="F74" s="20">
        <f>Blackpool!BC74</f>
        <v>0</v>
      </c>
      <c r="G74" s="20">
        <f>'C&amp;L'!AQ74</f>
        <v>153</v>
      </c>
      <c r="H74" s="20">
        <f>'C&amp;M'!AQ74</f>
        <v>71</v>
      </c>
      <c r="I74" s="20">
        <f>Manc!AQ74</f>
        <v>77</v>
      </c>
      <c r="J74" s="20">
        <f>'Y&amp;H'!BC74</f>
        <v>0</v>
      </c>
      <c r="L74" s="20">
        <f t="shared" si="3"/>
        <v>1549</v>
      </c>
    </row>
    <row r="75" spans="1:2" ht="12.75">
      <c r="A75" s="7"/>
      <c r="B75" s="2" t="s">
        <v>111</v>
      </c>
    </row>
    <row r="76" spans="1:12" ht="12.75">
      <c r="A76" s="7">
        <f>A74+0.01</f>
        <v>7.229999999999999</v>
      </c>
      <c r="B76" s="15" t="s">
        <v>150</v>
      </c>
      <c r="C76" s="17">
        <f>'North East'!BC76</f>
        <v>53</v>
      </c>
      <c r="D76" s="17">
        <f t="shared" si="2"/>
        <v>130</v>
      </c>
      <c r="E76" s="17">
        <f>'North West'!BC76</f>
        <v>130</v>
      </c>
      <c r="F76" s="17">
        <f>Blackpool!BC76</f>
        <v>0</v>
      </c>
      <c r="G76" s="17">
        <f>'C&amp;L'!AQ76</f>
        <v>6</v>
      </c>
      <c r="H76" s="17">
        <f>'C&amp;M'!AQ76</f>
        <v>2</v>
      </c>
      <c r="I76" s="17">
        <f>Manc!AQ76</f>
        <v>1</v>
      </c>
      <c r="J76" s="17">
        <f>'Y&amp;H'!BC76</f>
        <v>0</v>
      </c>
      <c r="K76" s="25"/>
      <c r="L76" s="17">
        <f t="shared" si="3"/>
        <v>192</v>
      </c>
    </row>
    <row r="77" spans="1:12" ht="12.75">
      <c r="A77" s="7">
        <f>A76+0.01</f>
        <v>7.239999999999998</v>
      </c>
      <c r="B77" s="21" t="s">
        <v>151</v>
      </c>
      <c r="C77" s="22">
        <f>'North East'!BC77</f>
        <v>117</v>
      </c>
      <c r="D77" s="22">
        <f t="shared" si="2"/>
        <v>191</v>
      </c>
      <c r="E77" s="22">
        <f>'North West'!BC77</f>
        <v>191</v>
      </c>
      <c r="F77" s="22">
        <f>Blackpool!BC77</f>
        <v>0</v>
      </c>
      <c r="G77" s="22">
        <f>'C&amp;L'!AQ77</f>
        <v>20</v>
      </c>
      <c r="H77" s="22">
        <f>'C&amp;M'!AQ77</f>
        <v>7</v>
      </c>
      <c r="I77" s="22">
        <f>Manc!AQ77</f>
        <v>12</v>
      </c>
      <c r="J77" s="22">
        <f>'Y&amp;H'!BC77</f>
        <v>0</v>
      </c>
      <c r="K77" s="25"/>
      <c r="L77" s="22">
        <f t="shared" si="3"/>
        <v>347</v>
      </c>
    </row>
    <row r="78" spans="1:12" ht="12.75">
      <c r="A78" s="7">
        <f>A77+0.01</f>
        <v>7.249999999999998</v>
      </c>
      <c r="B78" s="21" t="s">
        <v>152</v>
      </c>
      <c r="C78" s="22">
        <f>'North East'!BC78</f>
        <v>210</v>
      </c>
      <c r="D78" s="22">
        <f t="shared" si="2"/>
        <v>346</v>
      </c>
      <c r="E78" s="22">
        <f>'North West'!BC78</f>
        <v>346</v>
      </c>
      <c r="F78" s="22">
        <f>Blackpool!BC78</f>
        <v>0</v>
      </c>
      <c r="G78" s="22">
        <f>'C&amp;L'!AQ78</f>
        <v>45</v>
      </c>
      <c r="H78" s="22">
        <f>'C&amp;M'!AQ78</f>
        <v>26</v>
      </c>
      <c r="I78" s="22">
        <f>Manc!AQ78</f>
        <v>31</v>
      </c>
      <c r="J78" s="22">
        <f>'Y&amp;H'!BC78</f>
        <v>0</v>
      </c>
      <c r="K78" s="25"/>
      <c r="L78" s="22">
        <f t="shared" si="3"/>
        <v>658</v>
      </c>
    </row>
    <row r="79" spans="1:12" ht="12.75">
      <c r="A79" s="7">
        <f>A78+0.01</f>
        <v>7.259999999999998</v>
      </c>
      <c r="B79" s="16" t="s">
        <v>153</v>
      </c>
      <c r="C79" s="18">
        <f>'North East'!BC79</f>
        <v>42</v>
      </c>
      <c r="D79" s="18">
        <f t="shared" si="2"/>
        <v>44</v>
      </c>
      <c r="E79" s="18">
        <f>'North West'!BC79</f>
        <v>44</v>
      </c>
      <c r="F79" s="18">
        <f>Blackpool!BC79</f>
        <v>0</v>
      </c>
      <c r="G79" s="18">
        <f>'C&amp;L'!AQ79</f>
        <v>5</v>
      </c>
      <c r="H79" s="18">
        <f>'C&amp;M'!AQ79</f>
        <v>2</v>
      </c>
      <c r="I79" s="18">
        <f>Manc!AQ79</f>
        <v>1</v>
      </c>
      <c r="J79" s="18">
        <f>'Y&amp;H'!BC79</f>
        <v>0</v>
      </c>
      <c r="K79" s="25"/>
      <c r="L79" s="18">
        <f t="shared" si="3"/>
        <v>94</v>
      </c>
    </row>
    <row r="80" ht="12.75">
      <c r="A80" s="8"/>
    </row>
    <row r="81" spans="1:12" ht="12.75">
      <c r="A81" s="7">
        <f>A79+0.01</f>
        <v>7.269999999999998</v>
      </c>
      <c r="B81" s="19" t="s">
        <v>155</v>
      </c>
      <c r="C81" s="20">
        <f>'North East'!BC81</f>
        <v>1302</v>
      </c>
      <c r="D81" s="20">
        <f t="shared" si="2"/>
        <v>565</v>
      </c>
      <c r="E81" s="20">
        <f>'North West'!BC81</f>
        <v>565</v>
      </c>
      <c r="F81" s="20">
        <f>Blackpool!BC81</f>
        <v>0</v>
      </c>
      <c r="G81" s="20">
        <f>'C&amp;L'!AQ81</f>
        <v>681</v>
      </c>
      <c r="H81" s="20">
        <f>'C&amp;M'!AQ81</f>
        <v>225</v>
      </c>
      <c r="I81" s="20">
        <f>Manc!AQ81</f>
        <v>185</v>
      </c>
      <c r="J81" s="20">
        <f>'Y&amp;H'!BC81</f>
        <v>0</v>
      </c>
      <c r="L81" s="20">
        <f t="shared" si="3"/>
        <v>2958</v>
      </c>
    </row>
    <row r="82" spans="1:2" ht="12.75">
      <c r="A82" s="7"/>
      <c r="B82" s="2" t="s">
        <v>111</v>
      </c>
    </row>
    <row r="83" spans="1:12" ht="12.75">
      <c r="A83" s="7">
        <f>A81+0.01</f>
        <v>7.279999999999998</v>
      </c>
      <c r="B83" s="15" t="s">
        <v>150</v>
      </c>
      <c r="C83" s="17">
        <f>'North East'!BC83</f>
        <v>54</v>
      </c>
      <c r="D83" s="17">
        <f t="shared" si="2"/>
        <v>53</v>
      </c>
      <c r="E83" s="17">
        <f>'North West'!BC83</f>
        <v>53</v>
      </c>
      <c r="F83" s="17">
        <f>Blackpool!BC83</f>
        <v>0</v>
      </c>
      <c r="G83" s="17">
        <f>'C&amp;L'!AQ83</f>
        <v>11</v>
      </c>
      <c r="H83" s="17">
        <f>'C&amp;M'!AQ83</f>
        <v>3</v>
      </c>
      <c r="I83" s="17">
        <f>Manc!AQ83</f>
        <v>2</v>
      </c>
      <c r="J83" s="17">
        <f>'Y&amp;H'!BC83</f>
        <v>0</v>
      </c>
      <c r="K83" s="25"/>
      <c r="L83" s="17">
        <f t="shared" si="3"/>
        <v>123</v>
      </c>
    </row>
    <row r="84" spans="1:12" ht="12.75">
      <c r="A84" s="7">
        <f>A83+0.01</f>
        <v>7.289999999999997</v>
      </c>
      <c r="B84" s="21" t="s">
        <v>151</v>
      </c>
      <c r="C84" s="22">
        <f>'North East'!BC84</f>
        <v>68</v>
      </c>
      <c r="D84" s="22">
        <f t="shared" si="2"/>
        <v>164</v>
      </c>
      <c r="E84" s="22">
        <f>'North West'!BC84</f>
        <v>164</v>
      </c>
      <c r="F84" s="22">
        <f>Blackpool!BC84</f>
        <v>0</v>
      </c>
      <c r="G84" s="22">
        <f>'C&amp;L'!AQ84</f>
        <v>30</v>
      </c>
      <c r="H84" s="22">
        <f>'C&amp;M'!AQ84</f>
        <v>10</v>
      </c>
      <c r="I84" s="22">
        <f>Manc!AQ84</f>
        <v>10</v>
      </c>
      <c r="J84" s="22">
        <f>'Y&amp;H'!BC84</f>
        <v>0</v>
      </c>
      <c r="K84" s="25"/>
      <c r="L84" s="22">
        <f t="shared" si="3"/>
        <v>282</v>
      </c>
    </row>
    <row r="85" spans="1:12" ht="12.75">
      <c r="A85" s="7">
        <f>A84+0.01</f>
        <v>7.299999999999997</v>
      </c>
      <c r="B85" s="21" t="s">
        <v>152</v>
      </c>
      <c r="C85" s="22">
        <f>'North East'!BC85</f>
        <v>578</v>
      </c>
      <c r="D85" s="22">
        <f t="shared" si="2"/>
        <v>590</v>
      </c>
      <c r="E85" s="22">
        <f>'North West'!BC85</f>
        <v>590</v>
      </c>
      <c r="F85" s="22">
        <f>Blackpool!BC85</f>
        <v>0</v>
      </c>
      <c r="G85" s="22">
        <f>'C&amp;L'!AQ85</f>
        <v>441</v>
      </c>
      <c r="H85" s="22">
        <f>'C&amp;M'!AQ85</f>
        <v>96</v>
      </c>
      <c r="I85" s="22">
        <f>Manc!AQ85</f>
        <v>70</v>
      </c>
      <c r="J85" s="22">
        <f>'Y&amp;H'!BC85</f>
        <v>0</v>
      </c>
      <c r="K85" s="25"/>
      <c r="L85" s="22">
        <f t="shared" si="3"/>
        <v>1775</v>
      </c>
    </row>
    <row r="86" spans="1:12" ht="12.75">
      <c r="A86" s="7">
        <f>A85+0.01</f>
        <v>7.309999999999997</v>
      </c>
      <c r="B86" s="16" t="s">
        <v>153</v>
      </c>
      <c r="C86" s="18">
        <f>'North East'!BC86</f>
        <v>73</v>
      </c>
      <c r="D86" s="18">
        <f t="shared" si="2"/>
        <v>97</v>
      </c>
      <c r="E86" s="18">
        <f>'North West'!BC86</f>
        <v>97</v>
      </c>
      <c r="F86" s="18">
        <f>Blackpool!BC86</f>
        <v>0</v>
      </c>
      <c r="G86" s="18">
        <f>'C&amp;L'!AQ86</f>
        <v>19</v>
      </c>
      <c r="H86" s="18">
        <f>'C&amp;M'!AQ86</f>
        <v>3</v>
      </c>
      <c r="I86" s="18">
        <f>Manc!AQ86</f>
        <v>4</v>
      </c>
      <c r="J86" s="18">
        <f>'Y&amp;H'!BC86</f>
        <v>0</v>
      </c>
      <c r="K86" s="25"/>
      <c r="L86" s="18">
        <f t="shared" si="3"/>
        <v>196</v>
      </c>
    </row>
    <row r="87" ht="12.75">
      <c r="A87" s="8"/>
    </row>
    <row r="88" spans="1:12" ht="12.75">
      <c r="A88" s="7">
        <f>A86+0.01</f>
        <v>7.319999999999997</v>
      </c>
      <c r="B88" s="19" t="s">
        <v>156</v>
      </c>
      <c r="C88" s="20">
        <f>'North East'!BC88</f>
        <v>125</v>
      </c>
      <c r="D88" s="20">
        <f t="shared" si="2"/>
        <v>392</v>
      </c>
      <c r="E88" s="20">
        <f>'North West'!BC88</f>
        <v>392</v>
      </c>
      <c r="F88" s="20">
        <f>Blackpool!BC88</f>
        <v>0</v>
      </c>
      <c r="G88" s="20">
        <f>'C&amp;L'!AQ88</f>
        <v>21</v>
      </c>
      <c r="H88" s="20">
        <f>'C&amp;M'!AQ88</f>
        <v>3</v>
      </c>
      <c r="I88" s="20">
        <f>Manc!AQ88</f>
        <v>5</v>
      </c>
      <c r="J88" s="20">
        <f>'Y&amp;H'!BC88</f>
        <v>0</v>
      </c>
      <c r="L88" s="20">
        <f t="shared" si="3"/>
        <v>546</v>
      </c>
    </row>
    <row r="89" spans="1:2" ht="12.75">
      <c r="A89" s="7"/>
      <c r="B89" s="2" t="s">
        <v>111</v>
      </c>
    </row>
    <row r="90" spans="1:12" ht="12.75">
      <c r="A90" s="7">
        <f>A88+0.01</f>
        <v>7.3299999999999965</v>
      </c>
      <c r="B90" s="15" t="s">
        <v>150</v>
      </c>
      <c r="C90" s="17">
        <f>'North East'!BC90</f>
        <v>6</v>
      </c>
      <c r="D90" s="17">
        <f t="shared" si="2"/>
        <v>36</v>
      </c>
      <c r="E90" s="17">
        <f>'North West'!BC90</f>
        <v>36</v>
      </c>
      <c r="F90" s="17">
        <f>Blackpool!BC90</f>
        <v>0</v>
      </c>
      <c r="G90" s="17">
        <f>'C&amp;L'!AQ90</f>
        <v>1</v>
      </c>
      <c r="H90" s="17">
        <f>'C&amp;M'!AQ90</f>
        <v>0</v>
      </c>
      <c r="I90" s="17">
        <f>Manc!AQ90</f>
        <v>0</v>
      </c>
      <c r="J90" s="17">
        <f>'Y&amp;H'!BC90</f>
        <v>0</v>
      </c>
      <c r="K90" s="25"/>
      <c r="L90" s="17">
        <f t="shared" si="3"/>
        <v>43</v>
      </c>
    </row>
    <row r="91" spans="1:12" ht="12.75">
      <c r="A91" s="7">
        <f>A90+0.01</f>
        <v>7.339999999999996</v>
      </c>
      <c r="B91" s="21" t="s">
        <v>151</v>
      </c>
      <c r="C91" s="22">
        <f>'North East'!BC91</f>
        <v>8</v>
      </c>
      <c r="D91" s="22">
        <f t="shared" si="2"/>
        <v>52</v>
      </c>
      <c r="E91" s="22">
        <f>'North West'!BC91</f>
        <v>52</v>
      </c>
      <c r="F91" s="22">
        <f>Blackpool!BC91</f>
        <v>0</v>
      </c>
      <c r="G91" s="22">
        <f>'C&amp;L'!AQ91</f>
        <v>1</v>
      </c>
      <c r="H91" s="22">
        <f>'C&amp;M'!AQ91</f>
        <v>2</v>
      </c>
      <c r="I91" s="22">
        <f>Manc!AQ91</f>
        <v>1</v>
      </c>
      <c r="J91" s="22">
        <f>'Y&amp;H'!BC91</f>
        <v>0</v>
      </c>
      <c r="K91" s="25"/>
      <c r="L91" s="22">
        <f t="shared" si="3"/>
        <v>64</v>
      </c>
    </row>
    <row r="92" spans="1:12" ht="12.75">
      <c r="A92" s="7">
        <f>A91+0.01</f>
        <v>7.349999999999996</v>
      </c>
      <c r="B92" s="21" t="s">
        <v>152</v>
      </c>
      <c r="C92" s="22">
        <f>'North East'!BC92</f>
        <v>45</v>
      </c>
      <c r="D92" s="22">
        <f t="shared" si="2"/>
        <v>194</v>
      </c>
      <c r="E92" s="22">
        <f>'North West'!BC92</f>
        <v>194</v>
      </c>
      <c r="F92" s="22">
        <f>Blackpool!BC92</f>
        <v>0</v>
      </c>
      <c r="G92" s="22">
        <f>'C&amp;L'!AQ92</f>
        <v>15</v>
      </c>
      <c r="H92" s="22">
        <f>'C&amp;M'!AQ92</f>
        <v>3</v>
      </c>
      <c r="I92" s="22">
        <f>Manc!AQ92</f>
        <v>4</v>
      </c>
      <c r="J92" s="22">
        <f>'Y&amp;H'!BC92</f>
        <v>0</v>
      </c>
      <c r="K92" s="25"/>
      <c r="L92" s="22">
        <f t="shared" si="3"/>
        <v>261</v>
      </c>
    </row>
    <row r="93" spans="1:12" ht="12.75">
      <c r="A93" s="7">
        <f>A92+0.01</f>
        <v>7.359999999999996</v>
      </c>
      <c r="B93" s="16" t="s">
        <v>153</v>
      </c>
      <c r="C93" s="18">
        <f>'North East'!BC93</f>
        <v>55</v>
      </c>
      <c r="D93" s="18">
        <f t="shared" si="2"/>
        <v>98</v>
      </c>
      <c r="E93" s="18">
        <f>'North West'!BC93</f>
        <v>98</v>
      </c>
      <c r="F93" s="18">
        <f>Blackpool!BC93</f>
        <v>0</v>
      </c>
      <c r="G93" s="18">
        <f>'C&amp;L'!AQ93</f>
        <v>4</v>
      </c>
      <c r="H93" s="18">
        <f>'C&amp;M'!AQ93</f>
        <v>0</v>
      </c>
      <c r="I93" s="18">
        <f>Manc!AQ93</f>
        <v>1</v>
      </c>
      <c r="J93" s="18">
        <f>'Y&amp;H'!BC93</f>
        <v>0</v>
      </c>
      <c r="K93" s="25"/>
      <c r="L93" s="18">
        <f t="shared" si="3"/>
        <v>158</v>
      </c>
    </row>
    <row r="94" ht="12.75">
      <c r="A94" s="8"/>
    </row>
    <row r="95" spans="1:12" ht="12.75">
      <c r="A95" s="7">
        <f>A93+0.01</f>
        <v>7.369999999999996</v>
      </c>
      <c r="B95" s="19" t="s">
        <v>157</v>
      </c>
      <c r="C95" s="20">
        <f>'North East'!BC95</f>
        <v>21</v>
      </c>
      <c r="D95" s="20">
        <f t="shared" si="2"/>
        <v>40</v>
      </c>
      <c r="E95" s="20">
        <f>'North West'!BC95</f>
        <v>40</v>
      </c>
      <c r="F95" s="20">
        <f>Blackpool!BC95</f>
        <v>0</v>
      </c>
      <c r="G95" s="20">
        <f>'C&amp;L'!AQ95</f>
        <v>42</v>
      </c>
      <c r="H95" s="20">
        <f>'C&amp;M'!AQ95</f>
        <v>17</v>
      </c>
      <c r="I95" s="20">
        <f>Manc!AQ95</f>
        <v>15</v>
      </c>
      <c r="J95" s="20">
        <f>'Y&amp;H'!BC95</f>
        <v>0</v>
      </c>
      <c r="L95" s="20">
        <f t="shared" si="3"/>
        <v>135</v>
      </c>
    </row>
    <row r="96" spans="1:2" ht="12.75">
      <c r="A96" s="7"/>
      <c r="B96" s="2" t="s">
        <v>111</v>
      </c>
    </row>
    <row r="97" spans="1:12" ht="12.75">
      <c r="A97" s="7">
        <f>A95+0.01</f>
        <v>7.3799999999999955</v>
      </c>
      <c r="B97" s="15" t="s">
        <v>150</v>
      </c>
      <c r="C97" s="17">
        <f>'North East'!BC97</f>
        <v>0</v>
      </c>
      <c r="D97" s="17">
        <f t="shared" si="2"/>
        <v>3</v>
      </c>
      <c r="E97" s="17">
        <f>'North West'!BC97</f>
        <v>3</v>
      </c>
      <c r="F97" s="17">
        <f>Blackpool!BC97</f>
        <v>0</v>
      </c>
      <c r="G97" s="17">
        <f>'C&amp;L'!AQ97</f>
        <v>1</v>
      </c>
      <c r="H97" s="17">
        <f>'C&amp;M'!AQ97</f>
        <v>0</v>
      </c>
      <c r="I97" s="17">
        <f>Manc!AQ97</f>
        <v>0</v>
      </c>
      <c r="J97" s="17">
        <f>'Y&amp;H'!BC97</f>
        <v>0</v>
      </c>
      <c r="K97" s="25"/>
      <c r="L97" s="17">
        <f t="shared" si="3"/>
        <v>4</v>
      </c>
    </row>
    <row r="98" spans="1:12" ht="12.75">
      <c r="A98" s="7">
        <f>A97+0.01</f>
        <v>7.389999999999995</v>
      </c>
      <c r="B98" s="21" t="s">
        <v>151</v>
      </c>
      <c r="C98" s="22">
        <f>'North East'!BC98</f>
        <v>1</v>
      </c>
      <c r="D98" s="22">
        <f t="shared" si="2"/>
        <v>10</v>
      </c>
      <c r="E98" s="22">
        <f>'North West'!BC98</f>
        <v>10</v>
      </c>
      <c r="F98" s="22">
        <f>Blackpool!BC98</f>
        <v>0</v>
      </c>
      <c r="G98" s="22">
        <f>'C&amp;L'!AQ98</f>
        <v>0</v>
      </c>
      <c r="H98" s="22">
        <f>'C&amp;M'!AQ98</f>
        <v>0</v>
      </c>
      <c r="I98" s="22">
        <f>Manc!AQ98</f>
        <v>2</v>
      </c>
      <c r="J98" s="22">
        <f>'Y&amp;H'!BC98</f>
        <v>0</v>
      </c>
      <c r="K98" s="25"/>
      <c r="L98" s="22">
        <f t="shared" si="3"/>
        <v>13</v>
      </c>
    </row>
    <row r="99" spans="1:12" ht="12.75">
      <c r="A99" s="7">
        <f>A98+0.01</f>
        <v>7.399999999999995</v>
      </c>
      <c r="B99" s="21" t="s">
        <v>152</v>
      </c>
      <c r="C99" s="22">
        <f>'North East'!BC99</f>
        <v>8</v>
      </c>
      <c r="D99" s="22">
        <f t="shared" si="2"/>
        <v>14</v>
      </c>
      <c r="E99" s="22">
        <f>'North West'!BC99</f>
        <v>14</v>
      </c>
      <c r="F99" s="22">
        <f>Blackpool!BC99</f>
        <v>0</v>
      </c>
      <c r="G99" s="22">
        <f>'C&amp;L'!AQ99</f>
        <v>28</v>
      </c>
      <c r="H99" s="22">
        <f>'C&amp;M'!AQ99</f>
        <v>5</v>
      </c>
      <c r="I99" s="22">
        <f>Manc!AQ99</f>
        <v>2</v>
      </c>
      <c r="J99" s="22">
        <f>'Y&amp;H'!BC99</f>
        <v>0</v>
      </c>
      <c r="K99" s="25"/>
      <c r="L99" s="22">
        <f t="shared" si="3"/>
        <v>57</v>
      </c>
    </row>
    <row r="100" spans="1:12" ht="12.75">
      <c r="A100" s="7">
        <f>A99+0.01</f>
        <v>7.409999999999995</v>
      </c>
      <c r="B100" s="16" t="s">
        <v>153</v>
      </c>
      <c r="C100" s="18">
        <f>'North East'!BC100</f>
        <v>1</v>
      </c>
      <c r="D100" s="18">
        <f t="shared" si="2"/>
        <v>12</v>
      </c>
      <c r="E100" s="18">
        <f>'North West'!BC100</f>
        <v>12</v>
      </c>
      <c r="F100" s="18">
        <f>Blackpool!BC100</f>
        <v>0</v>
      </c>
      <c r="G100" s="18">
        <f>'C&amp;L'!AQ100</f>
        <v>0</v>
      </c>
      <c r="H100" s="18">
        <f>'C&amp;M'!AQ100</f>
        <v>1</v>
      </c>
      <c r="I100" s="18">
        <f>Manc!AQ100</f>
        <v>1</v>
      </c>
      <c r="J100" s="18">
        <f>'Y&amp;H'!BC100</f>
        <v>0</v>
      </c>
      <c r="K100" s="25"/>
      <c r="L100" s="18">
        <f t="shared" si="3"/>
        <v>15</v>
      </c>
    </row>
    <row r="102" ht="15.75">
      <c r="A102" s="10" t="s">
        <v>158</v>
      </c>
    </row>
    <row r="103" ht="12.75">
      <c r="A103" s="26" t="s">
        <v>33</v>
      </c>
    </row>
    <row r="104" spans="1:12" ht="12.75">
      <c r="A104" s="7">
        <v>5.23</v>
      </c>
      <c r="B104" s="15" t="s">
        <v>129</v>
      </c>
      <c r="C104" s="17">
        <f>'North East'!BC104</f>
        <v>195390</v>
      </c>
      <c r="D104" s="17">
        <f aca="true" t="shared" si="4" ref="D104:D114">E104+F104</f>
        <v>92016</v>
      </c>
      <c r="E104" s="17">
        <f>'North West'!BC104</f>
        <v>79184</v>
      </c>
      <c r="F104" s="17">
        <f>Blackpool!BC104</f>
        <v>12832</v>
      </c>
      <c r="G104" s="17">
        <f>'C&amp;L'!AQ104</f>
        <v>41714</v>
      </c>
      <c r="H104" s="17">
        <f>'C&amp;M'!AQ104</f>
        <v>7565</v>
      </c>
      <c r="I104" s="17">
        <f>Manc!AQ104</f>
        <v>9778</v>
      </c>
      <c r="J104" s="17">
        <f>'Y&amp;H'!BC104</f>
        <v>160751</v>
      </c>
      <c r="K104" s="25"/>
      <c r="L104" s="17">
        <f t="shared" si="3"/>
        <v>507214</v>
      </c>
    </row>
    <row r="105" spans="1:12" ht="12.75">
      <c r="A105" s="7">
        <v>5.24</v>
      </c>
      <c r="B105" s="21" t="s">
        <v>130</v>
      </c>
      <c r="C105" s="22">
        <f>'North East'!BC105</f>
        <v>95989</v>
      </c>
      <c r="D105" s="22">
        <f t="shared" si="4"/>
        <v>74509</v>
      </c>
      <c r="E105" s="22">
        <f>'North West'!BC105</f>
        <v>62247</v>
      </c>
      <c r="F105" s="22">
        <f>Blackpool!BC105</f>
        <v>12262</v>
      </c>
      <c r="G105" s="22">
        <f>'C&amp;L'!AQ105</f>
        <v>28132</v>
      </c>
      <c r="H105" s="22">
        <f>'C&amp;M'!AQ105</f>
        <v>8249</v>
      </c>
      <c r="I105" s="22">
        <f>Manc!AQ105</f>
        <v>9883</v>
      </c>
      <c r="J105" s="22">
        <f>'Y&amp;H'!BC105</f>
        <v>111226</v>
      </c>
      <c r="K105" s="25"/>
      <c r="L105" s="22">
        <f t="shared" si="3"/>
        <v>327988</v>
      </c>
    </row>
    <row r="106" spans="1:12" ht="12.75">
      <c r="A106" s="7">
        <v>5.25</v>
      </c>
      <c r="B106" s="21" t="s">
        <v>24</v>
      </c>
      <c r="C106" s="22">
        <f>'North East'!BC106</f>
        <v>718388</v>
      </c>
      <c r="D106" s="22">
        <f t="shared" si="4"/>
        <v>461402</v>
      </c>
      <c r="E106" s="22">
        <f>'North West'!BC106</f>
        <v>376084</v>
      </c>
      <c r="F106" s="22">
        <f>Blackpool!BC106</f>
        <v>85318</v>
      </c>
      <c r="G106" s="22">
        <f>'C&amp;L'!AQ106</f>
        <v>228321</v>
      </c>
      <c r="H106" s="22">
        <f>'C&amp;M'!AQ106</f>
        <v>48326</v>
      </c>
      <c r="I106" s="22">
        <f>Manc!AQ106</f>
        <v>60041</v>
      </c>
      <c r="J106" s="22">
        <f>'Y&amp;H'!BC106</f>
        <v>1000885</v>
      </c>
      <c r="K106" s="25"/>
      <c r="L106" s="22">
        <f t="shared" si="3"/>
        <v>2517363</v>
      </c>
    </row>
    <row r="107" spans="1:12" ht="12.75">
      <c r="A107" s="7"/>
      <c r="B107" s="82" t="s">
        <v>39</v>
      </c>
      <c r="C107" s="83">
        <f>'North East'!BC107</f>
        <v>463363</v>
      </c>
      <c r="D107" s="83">
        <f t="shared" si="4"/>
        <v>324592</v>
      </c>
      <c r="E107" s="83">
        <f>'North West'!BC107</f>
        <v>256031</v>
      </c>
      <c r="F107" s="83">
        <f>Blackpool!BC107</f>
        <v>68561</v>
      </c>
      <c r="G107" s="83">
        <f>'C&amp;L'!AQ107</f>
        <v>169195</v>
      </c>
      <c r="H107" s="83">
        <f>'C&amp;M'!AQ107</f>
        <v>35119</v>
      </c>
      <c r="I107" s="83">
        <f>Manc!AQ107</f>
        <v>40321</v>
      </c>
      <c r="J107" s="83">
        <f>'Y&amp;H'!BC107</f>
        <v>624135</v>
      </c>
      <c r="K107" s="25"/>
      <c r="L107" s="83">
        <f t="shared" si="3"/>
        <v>1656725</v>
      </c>
    </row>
    <row r="108" spans="1:12" ht="12.75">
      <c r="A108" s="7"/>
      <c r="B108" s="82" t="s">
        <v>40</v>
      </c>
      <c r="C108" s="83">
        <f>'North East'!BC108</f>
        <v>182185</v>
      </c>
      <c r="D108" s="83">
        <f t="shared" si="4"/>
        <v>73779</v>
      </c>
      <c r="E108" s="83">
        <f>'North West'!BC108</f>
        <v>61109</v>
      </c>
      <c r="F108" s="83">
        <f>Blackpool!BC108</f>
        <v>12670</v>
      </c>
      <c r="G108" s="83">
        <f>'C&amp;L'!AQ108</f>
        <v>41747</v>
      </c>
      <c r="H108" s="83">
        <f>'C&amp;M'!AQ108</f>
        <v>7576</v>
      </c>
      <c r="I108" s="83">
        <f>Manc!AQ108</f>
        <v>8934</v>
      </c>
      <c r="J108" s="83">
        <f>'Y&amp;H'!BC108</f>
        <v>160954</v>
      </c>
      <c r="K108" s="25"/>
      <c r="L108" s="83">
        <f t="shared" si="3"/>
        <v>475175</v>
      </c>
    </row>
    <row r="109" spans="1:12" ht="12.75">
      <c r="A109" s="7"/>
      <c r="B109" s="82" t="s">
        <v>41</v>
      </c>
      <c r="C109" s="83">
        <f>'North East'!BC109</f>
        <v>72840</v>
      </c>
      <c r="D109" s="83">
        <f t="shared" si="4"/>
        <v>63031</v>
      </c>
      <c r="E109" s="83">
        <f>'North West'!BC109</f>
        <v>58944</v>
      </c>
      <c r="F109" s="83">
        <f>Blackpool!BC109</f>
        <v>4087</v>
      </c>
      <c r="G109" s="83">
        <f>'C&amp;L'!AQ109</f>
        <v>17379</v>
      </c>
      <c r="H109" s="83">
        <f>'C&amp;M'!AQ109</f>
        <v>5631</v>
      </c>
      <c r="I109" s="83">
        <f>Manc!AQ109</f>
        <v>10786</v>
      </c>
      <c r="J109" s="83">
        <f>'Y&amp;H'!BC109</f>
        <v>215796</v>
      </c>
      <c r="K109" s="25"/>
      <c r="L109" s="83">
        <f t="shared" si="3"/>
        <v>385463</v>
      </c>
    </row>
    <row r="110" spans="1:12" ht="12.75">
      <c r="A110" s="7">
        <v>5.26</v>
      </c>
      <c r="B110" s="21" t="s">
        <v>131</v>
      </c>
      <c r="C110" s="22">
        <f>'North East'!BC110</f>
        <v>76158</v>
      </c>
      <c r="D110" s="22">
        <f t="shared" si="4"/>
        <v>11440</v>
      </c>
      <c r="E110" s="22">
        <f>'North West'!BC110</f>
        <v>10039</v>
      </c>
      <c r="F110" s="22">
        <f>Blackpool!BC110</f>
        <v>1401</v>
      </c>
      <c r="G110" s="22">
        <f>'C&amp;L'!AQ110</f>
        <v>8015</v>
      </c>
      <c r="H110" s="22">
        <f>'C&amp;M'!AQ110</f>
        <v>1145</v>
      </c>
      <c r="I110" s="22">
        <f>Manc!AQ110</f>
        <v>1244</v>
      </c>
      <c r="J110" s="22">
        <f>'Y&amp;H'!BC110</f>
        <v>71341</v>
      </c>
      <c r="K110" s="25"/>
      <c r="L110" s="22">
        <f t="shared" si="3"/>
        <v>169343</v>
      </c>
    </row>
    <row r="111" spans="1:12" ht="12.75">
      <c r="A111" s="7">
        <v>5.27</v>
      </c>
      <c r="B111" s="31" t="s">
        <v>132</v>
      </c>
      <c r="C111" s="22">
        <f>'North East'!BC111</f>
        <v>123671</v>
      </c>
      <c r="D111" s="22">
        <f t="shared" si="4"/>
        <v>181982</v>
      </c>
      <c r="E111" s="22">
        <f>'North West'!BC111</f>
        <v>157883</v>
      </c>
      <c r="F111" s="22">
        <f>Blackpool!BC111</f>
        <v>24099</v>
      </c>
      <c r="G111" s="22">
        <f>'C&amp;L'!AQ111</f>
        <v>53990</v>
      </c>
      <c r="H111" s="22">
        <f>'C&amp;M'!AQ111</f>
        <v>16750</v>
      </c>
      <c r="I111" s="22">
        <f>Manc!AQ111</f>
        <v>19857</v>
      </c>
      <c r="J111" s="22">
        <f>'Y&amp;H'!BC111</f>
        <v>249881</v>
      </c>
      <c r="K111" s="25"/>
      <c r="L111" s="22">
        <f t="shared" si="3"/>
        <v>646131</v>
      </c>
    </row>
    <row r="112" spans="1:12" ht="12.75">
      <c r="A112" s="7"/>
      <c r="B112" s="82" t="s">
        <v>42</v>
      </c>
      <c r="C112" s="83">
        <f>'North East'!BC112</f>
        <v>20648</v>
      </c>
      <c r="D112" s="83">
        <f t="shared" si="4"/>
        <v>15509</v>
      </c>
      <c r="E112" s="83">
        <f>'North West'!BC112</f>
        <v>14266</v>
      </c>
      <c r="F112" s="83">
        <f>Blackpool!BC112</f>
        <v>1243</v>
      </c>
      <c r="G112" s="83">
        <f>'C&amp;L'!AQ112</f>
        <v>6236</v>
      </c>
      <c r="H112" s="83">
        <f>'C&amp;M'!AQ112</f>
        <v>2616</v>
      </c>
      <c r="I112" s="83">
        <f>Manc!AQ112</f>
        <v>3520</v>
      </c>
      <c r="J112" s="83">
        <f>'Y&amp;H'!BC112</f>
        <v>15841</v>
      </c>
      <c r="K112" s="25"/>
      <c r="L112" s="83">
        <f>SUM(C112:I112,J112)-D112</f>
        <v>64370</v>
      </c>
    </row>
    <row r="113" spans="1:12" ht="12.75">
      <c r="A113" s="7"/>
      <c r="B113" s="82" t="s">
        <v>43</v>
      </c>
      <c r="C113" s="83">
        <f>'North East'!BC113</f>
        <v>67679</v>
      </c>
      <c r="D113" s="83">
        <f t="shared" si="4"/>
        <v>58136</v>
      </c>
      <c r="E113" s="83">
        <f>'North West'!BC113</f>
        <v>50314</v>
      </c>
      <c r="F113" s="83">
        <f>Blackpool!BC113</f>
        <v>7822</v>
      </c>
      <c r="G113" s="83">
        <f>'C&amp;L'!AQ113</f>
        <v>28478</v>
      </c>
      <c r="H113" s="83">
        <f>'C&amp;M'!AQ113</f>
        <v>7626</v>
      </c>
      <c r="I113" s="83">
        <f>Manc!AQ113</f>
        <v>9317</v>
      </c>
      <c r="J113" s="83">
        <f>'Y&amp;H'!BC113</f>
        <v>100980</v>
      </c>
      <c r="K113" s="25"/>
      <c r="L113" s="83">
        <f>SUM(C113:I113,J113)-D113</f>
        <v>272216</v>
      </c>
    </row>
    <row r="114" spans="1:12" ht="12.75">
      <c r="A114" s="7"/>
      <c r="B114" s="84" t="s">
        <v>44</v>
      </c>
      <c r="C114" s="85">
        <f>'North East'!BC114</f>
        <v>35344</v>
      </c>
      <c r="D114" s="85">
        <f t="shared" si="4"/>
        <v>108337</v>
      </c>
      <c r="E114" s="85">
        <f>'North West'!BC114</f>
        <v>93303</v>
      </c>
      <c r="F114" s="85">
        <f>Blackpool!BC114</f>
        <v>15034</v>
      </c>
      <c r="G114" s="85">
        <f>'C&amp;L'!AQ114</f>
        <v>19276</v>
      </c>
      <c r="H114" s="85">
        <f>'C&amp;M'!AQ114</f>
        <v>6508</v>
      </c>
      <c r="I114" s="85">
        <f>Manc!AQ114</f>
        <v>7020</v>
      </c>
      <c r="J114" s="85">
        <f>'Y&amp;H'!BC114</f>
        <v>133060</v>
      </c>
      <c r="K114" s="25"/>
      <c r="L114" s="85">
        <f>SUM(C114:I114,J114)-D114</f>
        <v>309545</v>
      </c>
    </row>
    <row r="116" ht="12.75">
      <c r="A116" s="26" t="s">
        <v>189</v>
      </c>
    </row>
    <row r="117" spans="1:12" s="109" customFormat="1" ht="12.75">
      <c r="A117" s="80" t="s">
        <v>81</v>
      </c>
      <c r="B117" s="108"/>
      <c r="C117" s="108"/>
      <c r="D117" s="108"/>
      <c r="E117" s="108"/>
      <c r="F117" s="108"/>
      <c r="G117" s="108"/>
      <c r="H117" s="108"/>
      <c r="I117" s="108"/>
      <c r="J117" s="108"/>
      <c r="K117" s="108"/>
      <c r="L117" s="108"/>
    </row>
    <row r="118" spans="1:12" s="109" customFormat="1" ht="12.75">
      <c r="A118" s="80" t="s">
        <v>187</v>
      </c>
      <c r="B118" s="108"/>
      <c r="C118" s="108"/>
      <c r="D118" s="108"/>
      <c r="E118" s="108"/>
      <c r="F118" s="108"/>
      <c r="G118" s="108"/>
      <c r="H118" s="108"/>
      <c r="I118" s="108"/>
      <c r="J118" s="108"/>
      <c r="K118" s="108"/>
      <c r="L118" s="108"/>
    </row>
    <row r="119" spans="1:12" s="109" customFormat="1" ht="17.25" customHeight="1">
      <c r="A119" s="324" t="s">
        <v>38</v>
      </c>
      <c r="B119" s="324"/>
      <c r="C119" s="324"/>
      <c r="D119" s="324"/>
      <c r="E119" s="324"/>
      <c r="F119" s="324"/>
      <c r="G119" s="324"/>
      <c r="H119" s="324"/>
      <c r="I119" s="324"/>
      <c r="J119" s="324"/>
      <c r="K119" s="324"/>
      <c r="L119" s="324"/>
    </row>
    <row r="120" spans="1:12" s="109" customFormat="1" ht="29.25" customHeight="1">
      <c r="A120" s="322" t="s">
        <v>91</v>
      </c>
      <c r="B120" s="323"/>
      <c r="C120" s="323"/>
      <c r="D120" s="323"/>
      <c r="E120" s="323"/>
      <c r="F120" s="323"/>
      <c r="G120" s="323"/>
      <c r="H120" s="323"/>
      <c r="I120" s="323"/>
      <c r="J120" s="323"/>
      <c r="K120" s="323"/>
      <c r="L120" s="323"/>
    </row>
    <row r="121" spans="1:12" s="109" customFormat="1" ht="17.25" customHeight="1">
      <c r="A121" s="324" t="s">
        <v>30</v>
      </c>
      <c r="B121" s="324"/>
      <c r="C121" s="324"/>
      <c r="D121" s="324"/>
      <c r="E121" s="324"/>
      <c r="F121" s="324"/>
      <c r="G121" s="324"/>
      <c r="H121" s="324"/>
      <c r="I121" s="324"/>
      <c r="J121" s="324"/>
      <c r="K121" s="324"/>
      <c r="L121" s="324"/>
    </row>
    <row r="122" spans="1:12" s="109" customFormat="1" ht="16.5" customHeight="1">
      <c r="A122" s="324" t="s">
        <v>83</v>
      </c>
      <c r="B122" s="324"/>
      <c r="C122" s="324"/>
      <c r="D122" s="324"/>
      <c r="E122" s="324"/>
      <c r="F122" s="324"/>
      <c r="G122" s="324"/>
      <c r="H122" s="324"/>
      <c r="I122" s="324"/>
      <c r="J122" s="324"/>
      <c r="K122" s="324"/>
      <c r="L122" s="324"/>
    </row>
    <row r="123" spans="1:12" s="109" customFormat="1" ht="18.75" customHeight="1">
      <c r="A123" s="324" t="s">
        <v>31</v>
      </c>
      <c r="B123" s="324"/>
      <c r="C123" s="324"/>
      <c r="D123" s="324"/>
      <c r="E123" s="324"/>
      <c r="F123" s="324"/>
      <c r="G123" s="324"/>
      <c r="H123" s="324"/>
      <c r="I123" s="324"/>
      <c r="J123" s="324"/>
      <c r="K123" s="324"/>
      <c r="L123" s="324"/>
    </row>
    <row r="124" ht="12.75">
      <c r="A124" s="78" t="s">
        <v>250</v>
      </c>
    </row>
    <row r="125" ht="12.75">
      <c r="A125" s="2" t="s">
        <v>681</v>
      </c>
    </row>
  </sheetData>
  <sheetProtection/>
  <mergeCells count="5">
    <mergeCell ref="A123:L123"/>
    <mergeCell ref="A120:L120"/>
    <mergeCell ref="A122:L122"/>
    <mergeCell ref="A121:L121"/>
    <mergeCell ref="A119:L119"/>
  </mergeCells>
  <conditionalFormatting sqref="L7">
    <cfRule type="cellIs" priority="2" dxfId="0" operator="equal" stopIfTrue="1">
      <formula>"NCA"</formula>
    </cfRule>
  </conditionalFormatting>
  <conditionalFormatting sqref="C7:J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BE164"/>
  <sheetViews>
    <sheetView showGridLines="0" zoomScale="75" zoomScaleNormal="75" zoomScalePageLayoutView="0" workbookViewId="0" topLeftCell="A1">
      <pane xSplit="2" ySplit="6" topLeftCell="AP7" activePane="bottomRight" state="frozen"/>
      <selection pane="topLeft" activeCell="A1" sqref="A1"/>
      <selection pane="topRight" activeCell="C1" sqref="C1"/>
      <selection pane="bottomLeft" activeCell="A7" sqref="A7"/>
      <selection pane="bottomRight" activeCell="BC5" sqref="BC5"/>
    </sheetView>
  </sheetViews>
  <sheetFormatPr defaultColWidth="9.140625" defaultRowHeight="12.75"/>
  <cols>
    <col min="1" max="1" width="5.140625" style="179" customWidth="1"/>
    <col min="2" max="2" width="60.00390625" style="179" customWidth="1"/>
    <col min="3" max="53" width="11.57421875" style="179" customWidth="1"/>
    <col min="54" max="54" width="2.7109375" style="179" customWidth="1"/>
    <col min="55" max="55" width="10.8515625" style="179" customWidth="1"/>
    <col min="56" max="56" width="2.28125" style="179" customWidth="1"/>
    <col min="57" max="57" width="6.421875" style="179" customWidth="1"/>
    <col min="58" max="16384" width="9.140625" style="179" customWidth="1"/>
  </cols>
  <sheetData>
    <row r="1" spans="2:10" ht="34.5" customHeight="1">
      <c r="B1" s="289" t="s">
        <v>264</v>
      </c>
      <c r="C1" s="255"/>
      <c r="D1" s="255"/>
      <c r="E1" s="255"/>
      <c r="F1" s="255"/>
      <c r="G1" s="255"/>
      <c r="H1" s="255"/>
      <c r="I1" s="255"/>
      <c r="J1" s="255"/>
    </row>
    <row r="2" spans="2:55" ht="34.5" customHeight="1">
      <c r="B2" s="258" t="s">
        <v>251</v>
      </c>
      <c r="C2" s="256">
        <v>40026</v>
      </c>
      <c r="D2" s="257">
        <v>40057</v>
      </c>
      <c r="E2" s="257">
        <v>40087</v>
      </c>
      <c r="F2" s="257">
        <v>40118</v>
      </c>
      <c r="G2" s="257">
        <v>40148</v>
      </c>
      <c r="H2" s="257">
        <v>40179</v>
      </c>
      <c r="I2" s="257">
        <v>40210</v>
      </c>
      <c r="J2" s="257">
        <v>40238</v>
      </c>
      <c r="K2" s="257">
        <v>40269</v>
      </c>
      <c r="L2" s="257">
        <v>40299</v>
      </c>
      <c r="M2" s="257">
        <v>40330</v>
      </c>
      <c r="N2" s="257">
        <v>40360</v>
      </c>
      <c r="O2" s="257">
        <v>40391</v>
      </c>
      <c r="P2" s="257">
        <v>40422</v>
      </c>
      <c r="Q2" s="257">
        <v>40452</v>
      </c>
      <c r="R2" s="257">
        <v>40483</v>
      </c>
      <c r="S2" s="257">
        <v>40513</v>
      </c>
      <c r="T2" s="257">
        <v>40544</v>
      </c>
      <c r="U2" s="257">
        <v>40575</v>
      </c>
      <c r="V2" s="257">
        <v>40603</v>
      </c>
      <c r="W2" s="257">
        <v>40634</v>
      </c>
      <c r="X2" s="257">
        <v>40664</v>
      </c>
      <c r="Y2" s="257">
        <v>40695</v>
      </c>
      <c r="Z2" s="257">
        <v>40725</v>
      </c>
      <c r="AA2" s="257">
        <v>40756</v>
      </c>
      <c r="AB2" s="257">
        <v>40787</v>
      </c>
      <c r="AC2" s="257">
        <v>40817</v>
      </c>
      <c r="AD2" s="257">
        <v>40848</v>
      </c>
      <c r="AE2" s="257">
        <v>40878</v>
      </c>
      <c r="AF2" s="257">
        <v>40909</v>
      </c>
      <c r="AG2" s="257">
        <v>40940</v>
      </c>
      <c r="AH2" s="257">
        <v>40969</v>
      </c>
      <c r="AI2" s="257">
        <v>41000</v>
      </c>
      <c r="AJ2" s="257">
        <v>41030</v>
      </c>
      <c r="AK2" s="257">
        <v>41061</v>
      </c>
      <c r="AL2" s="257">
        <v>41091</v>
      </c>
      <c r="AM2" s="257">
        <v>41122</v>
      </c>
      <c r="AN2" s="257">
        <v>41153</v>
      </c>
      <c r="AO2" s="257">
        <v>41183</v>
      </c>
      <c r="AP2" s="257">
        <v>41214</v>
      </c>
      <c r="AQ2" s="257">
        <v>41244</v>
      </c>
      <c r="AR2" s="257">
        <v>41275</v>
      </c>
      <c r="AS2" s="257">
        <v>41306</v>
      </c>
      <c r="AT2" s="257">
        <v>41334</v>
      </c>
      <c r="AU2" s="257">
        <v>41365</v>
      </c>
      <c r="AV2" s="257">
        <v>41395</v>
      </c>
      <c r="AW2" s="257">
        <v>41426</v>
      </c>
      <c r="AX2" s="257">
        <v>41456</v>
      </c>
      <c r="AY2" s="257">
        <v>41487</v>
      </c>
      <c r="AZ2" s="257">
        <v>41518</v>
      </c>
      <c r="BA2" s="257">
        <v>41548</v>
      </c>
      <c r="BC2" s="181"/>
    </row>
    <row r="3" spans="3:10" ht="15" customHeight="1">
      <c r="C3" s="255"/>
      <c r="D3" s="255"/>
      <c r="E3" s="255"/>
      <c r="F3" s="255"/>
      <c r="G3" s="255"/>
      <c r="H3" s="255"/>
      <c r="I3" s="255"/>
      <c r="J3" s="255"/>
    </row>
    <row r="4" spans="1:54" s="181" customFormat="1" ht="15" customHeight="1">
      <c r="A4" s="181" t="s">
        <v>182</v>
      </c>
      <c r="B4" s="181" t="e">
        <v>#REF!</v>
      </c>
      <c r="C4" s="181" t="s">
        <v>266</v>
      </c>
      <c r="D4" s="181" t="s">
        <v>267</v>
      </c>
      <c r="E4" s="181" t="s">
        <v>268</v>
      </c>
      <c r="F4" s="181" t="s">
        <v>269</v>
      </c>
      <c r="G4" s="181" t="s">
        <v>270</v>
      </c>
      <c r="H4" s="181" t="s">
        <v>271</v>
      </c>
      <c r="I4" s="181" t="s">
        <v>272</v>
      </c>
      <c r="J4" s="181" t="s">
        <v>273</v>
      </c>
      <c r="K4" s="181" t="s">
        <v>274</v>
      </c>
      <c r="L4" s="181" t="s">
        <v>275</v>
      </c>
      <c r="M4" s="181" t="s">
        <v>276</v>
      </c>
      <c r="N4" s="181" t="s">
        <v>277</v>
      </c>
      <c r="O4" s="181" t="s">
        <v>278</v>
      </c>
      <c r="P4" s="181" t="s">
        <v>279</v>
      </c>
      <c r="Q4" s="181" t="s">
        <v>280</v>
      </c>
      <c r="R4" s="181" t="s">
        <v>281</v>
      </c>
      <c r="S4" s="181" t="s">
        <v>282</v>
      </c>
      <c r="T4" s="181" t="s">
        <v>283</v>
      </c>
      <c r="U4" s="181" t="s">
        <v>284</v>
      </c>
      <c r="V4" s="181" t="s">
        <v>285</v>
      </c>
      <c r="W4" s="181" t="s">
        <v>286</v>
      </c>
      <c r="X4" s="181" t="s">
        <v>287</v>
      </c>
      <c r="Y4" s="181" t="s">
        <v>288</v>
      </c>
      <c r="Z4" s="181" t="s">
        <v>289</v>
      </c>
      <c r="AA4" s="181" t="s">
        <v>290</v>
      </c>
      <c r="AB4" s="181" t="s">
        <v>291</v>
      </c>
      <c r="AC4" s="181" t="s">
        <v>292</v>
      </c>
      <c r="AD4" s="181" t="s">
        <v>293</v>
      </c>
      <c r="AE4" s="181" t="s">
        <v>294</v>
      </c>
      <c r="AF4" s="181" t="s">
        <v>295</v>
      </c>
      <c r="AG4" s="181" t="s">
        <v>296</v>
      </c>
      <c r="AH4" s="181" t="s">
        <v>297</v>
      </c>
      <c r="AI4" s="181" t="s">
        <v>298</v>
      </c>
      <c r="AJ4" s="181" t="s">
        <v>299</v>
      </c>
      <c r="AK4" s="181" t="s">
        <v>300</v>
      </c>
      <c r="AL4" s="181" t="s">
        <v>301</v>
      </c>
      <c r="AM4" s="181" t="s">
        <v>302</v>
      </c>
      <c r="AN4" s="181" t="s">
        <v>303</v>
      </c>
      <c r="AO4" s="181" t="s">
        <v>304</v>
      </c>
      <c r="AP4" s="181" t="s">
        <v>305</v>
      </c>
      <c r="AQ4" s="181" t="s">
        <v>306</v>
      </c>
      <c r="AR4" s="181" t="s">
        <v>307</v>
      </c>
      <c r="AS4" s="181" t="s">
        <v>308</v>
      </c>
      <c r="AT4" s="181" t="s">
        <v>309</v>
      </c>
      <c r="AU4" s="181" t="s">
        <v>310</v>
      </c>
      <c r="AV4" s="181" t="s">
        <v>311</v>
      </c>
      <c r="AW4" s="181" t="s">
        <v>312</v>
      </c>
      <c r="AX4" s="181" t="s">
        <v>313</v>
      </c>
      <c r="AY4" s="181" t="s">
        <v>314</v>
      </c>
      <c r="AZ4" s="181" t="s">
        <v>315</v>
      </c>
      <c r="BA4" s="181" t="s">
        <v>316</v>
      </c>
      <c r="BB4" s="179"/>
    </row>
    <row r="5" spans="3:55" s="181" customFormat="1" ht="15" customHeight="1">
      <c r="C5" s="181" t="s">
        <v>317</v>
      </c>
      <c r="D5" s="181" t="s">
        <v>318</v>
      </c>
      <c r="E5" s="181" t="s">
        <v>319</v>
      </c>
      <c r="F5" s="181" t="s">
        <v>320</v>
      </c>
      <c r="G5" s="181" t="s">
        <v>321</v>
      </c>
      <c r="H5" s="181" t="s">
        <v>322</v>
      </c>
      <c r="I5" s="181" t="s">
        <v>323</v>
      </c>
      <c r="J5" s="181" t="s">
        <v>324</v>
      </c>
      <c r="K5" s="181" t="s">
        <v>325</v>
      </c>
      <c r="L5" s="181" t="s">
        <v>326</v>
      </c>
      <c r="M5" s="181" t="s">
        <v>327</v>
      </c>
      <c r="N5" s="181" t="s">
        <v>328</v>
      </c>
      <c r="O5" s="181" t="s">
        <v>266</v>
      </c>
      <c r="P5" s="181" t="s">
        <v>267</v>
      </c>
      <c r="Q5" s="181" t="s">
        <v>268</v>
      </c>
      <c r="R5" s="181" t="s">
        <v>269</v>
      </c>
      <c r="S5" s="181" t="s">
        <v>270</v>
      </c>
      <c r="T5" s="181" t="s">
        <v>271</v>
      </c>
      <c r="U5" s="181" t="s">
        <v>272</v>
      </c>
      <c r="V5" s="181" t="s">
        <v>273</v>
      </c>
      <c r="W5" s="181" t="s">
        <v>274</v>
      </c>
      <c r="X5" s="181" t="s">
        <v>275</v>
      </c>
      <c r="Y5" s="181" t="s">
        <v>276</v>
      </c>
      <c r="Z5" s="181" t="s">
        <v>277</v>
      </c>
      <c r="AA5" s="181" t="s">
        <v>278</v>
      </c>
      <c r="AB5" s="181" t="s">
        <v>279</v>
      </c>
      <c r="AC5" s="181" t="s">
        <v>280</v>
      </c>
      <c r="AD5" s="181" t="s">
        <v>281</v>
      </c>
      <c r="AE5" s="181" t="s">
        <v>282</v>
      </c>
      <c r="AF5" s="181" t="s">
        <v>283</v>
      </c>
      <c r="AG5" s="181" t="s">
        <v>284</v>
      </c>
      <c r="AH5" s="181" t="s">
        <v>285</v>
      </c>
      <c r="AI5" s="181" t="s">
        <v>286</v>
      </c>
      <c r="AJ5" s="181" t="s">
        <v>287</v>
      </c>
      <c r="AK5" s="181" t="s">
        <v>288</v>
      </c>
      <c r="AL5" s="181" t="s">
        <v>289</v>
      </c>
      <c r="AM5" s="181" t="s">
        <v>290</v>
      </c>
      <c r="AN5" s="181" t="s">
        <v>291</v>
      </c>
      <c r="AO5" s="181" t="s">
        <v>292</v>
      </c>
      <c r="AP5" s="181" t="s">
        <v>293</v>
      </c>
      <c r="AQ5" s="181" t="s">
        <v>294</v>
      </c>
      <c r="AR5" s="181" t="s">
        <v>295</v>
      </c>
      <c r="AS5" s="181" t="s">
        <v>296</v>
      </c>
      <c r="AT5" s="181" t="s">
        <v>297</v>
      </c>
      <c r="AU5" s="181" t="s">
        <v>298</v>
      </c>
      <c r="AV5" s="181" t="s">
        <v>299</v>
      </c>
      <c r="AW5" s="181" t="s">
        <v>300</v>
      </c>
      <c r="AX5" s="181" t="s">
        <v>301</v>
      </c>
      <c r="AY5" s="181" t="s">
        <v>302</v>
      </c>
      <c r="AZ5" s="181" t="s">
        <v>303</v>
      </c>
      <c r="BA5" s="181" t="s">
        <v>304</v>
      </c>
      <c r="BB5" s="179"/>
      <c r="BC5" s="259"/>
    </row>
    <row r="6" spans="2:57"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184">
        <v>41609</v>
      </c>
      <c r="AR6" s="184">
        <v>41640</v>
      </c>
      <c r="AS6" s="184">
        <v>41671</v>
      </c>
      <c r="AT6" s="184">
        <v>41699</v>
      </c>
      <c r="AU6" s="184">
        <v>41730</v>
      </c>
      <c r="AV6" s="184">
        <v>41760</v>
      </c>
      <c r="AW6" s="184">
        <v>41791</v>
      </c>
      <c r="AX6" s="184">
        <v>41821</v>
      </c>
      <c r="AY6" s="184">
        <v>41852</v>
      </c>
      <c r="AZ6" s="184">
        <v>41883</v>
      </c>
      <c r="BA6" s="184">
        <v>41913</v>
      </c>
      <c r="BC6" s="291" t="s">
        <v>128</v>
      </c>
      <c r="BE6" s="292"/>
    </row>
    <row r="7" spans="1:55" ht="15.75">
      <c r="A7" s="293" t="s">
        <v>108</v>
      </c>
      <c r="B7" s="186"/>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C7" s="186"/>
    </row>
    <row r="8" spans="1:55" ht="12.75">
      <c r="A8" s="179">
        <v>4.3</v>
      </c>
      <c r="B8" s="189" t="s">
        <v>109</v>
      </c>
      <c r="C8" s="306">
        <v>615656</v>
      </c>
      <c r="D8" s="306">
        <v>615656</v>
      </c>
      <c r="E8" s="306">
        <v>615656</v>
      </c>
      <c r="F8" s="306">
        <v>615656</v>
      </c>
      <c r="G8" s="306">
        <v>615656</v>
      </c>
      <c r="H8" s="306">
        <v>618578</v>
      </c>
      <c r="I8" s="306">
        <v>618578</v>
      </c>
      <c r="J8" s="306">
        <v>618578</v>
      </c>
      <c r="K8" s="306">
        <v>618578</v>
      </c>
      <c r="L8" s="306">
        <v>618578</v>
      </c>
      <c r="M8" s="306">
        <v>618578</v>
      </c>
      <c r="N8" s="306">
        <v>618578</v>
      </c>
      <c r="O8" s="306">
        <v>618578</v>
      </c>
      <c r="P8" s="306">
        <v>618578</v>
      </c>
      <c r="Q8" s="306">
        <v>618578</v>
      </c>
      <c r="R8" s="306">
        <v>618578</v>
      </c>
      <c r="S8" s="306">
        <v>618578</v>
      </c>
      <c r="T8" s="306">
        <v>619596</v>
      </c>
      <c r="U8" s="306">
        <v>619596</v>
      </c>
      <c r="V8" s="306">
        <v>619596</v>
      </c>
      <c r="W8" s="306">
        <v>619596</v>
      </c>
      <c r="X8" s="306">
        <v>619596</v>
      </c>
      <c r="Y8" s="306">
        <v>619596</v>
      </c>
      <c r="Z8" s="306">
        <v>619596</v>
      </c>
      <c r="AA8" s="306">
        <v>619596</v>
      </c>
      <c r="AB8" s="306">
        <v>619596</v>
      </c>
      <c r="AC8" s="306">
        <v>619596</v>
      </c>
      <c r="AD8" s="306">
        <v>619596</v>
      </c>
      <c r="AE8" s="306">
        <v>1243920</v>
      </c>
      <c r="AF8" s="306">
        <v>1245957</v>
      </c>
      <c r="AG8" s="306">
        <v>1245957</v>
      </c>
      <c r="AH8" s="306">
        <v>1245957</v>
      </c>
      <c r="AI8" s="306">
        <v>2610481</v>
      </c>
      <c r="AJ8" s="306">
        <v>2610481</v>
      </c>
      <c r="AK8" s="306">
        <v>2610481</v>
      </c>
      <c r="AL8" s="306">
        <v>2610481</v>
      </c>
      <c r="AM8" s="306">
        <v>2610481</v>
      </c>
      <c r="AN8" s="306">
        <v>2610481</v>
      </c>
      <c r="AO8" s="306">
        <v>2610481</v>
      </c>
      <c r="AP8" s="306">
        <v>2610481</v>
      </c>
      <c r="AQ8" s="306">
        <v>2610481</v>
      </c>
      <c r="AR8" s="306">
        <v>2615600</v>
      </c>
      <c r="AS8" s="306">
        <v>2615600</v>
      </c>
      <c r="AT8" s="306">
        <v>2615600</v>
      </c>
      <c r="AU8" s="306">
        <v>2615600</v>
      </c>
      <c r="AV8" s="306">
        <v>2615600</v>
      </c>
      <c r="AW8" s="306">
        <v>2615600</v>
      </c>
      <c r="AX8" s="306">
        <v>2615600</v>
      </c>
      <c r="AY8" s="306">
        <v>2615600</v>
      </c>
      <c r="AZ8" s="306">
        <v>2615600</v>
      </c>
      <c r="BA8" s="306">
        <v>2615600</v>
      </c>
      <c r="BC8" s="306">
        <v>2615600</v>
      </c>
    </row>
    <row r="9" spans="2:55" ht="12.75">
      <c r="B9" s="190" t="s">
        <v>86</v>
      </c>
      <c r="BC9" s="190">
        <v>51</v>
      </c>
    </row>
    <row r="10" spans="1:55" ht="15.75">
      <c r="A10" s="293" t="s">
        <v>114</v>
      </c>
      <c r="B10" s="191"/>
      <c r="BC10" s="191"/>
    </row>
    <row r="11" spans="1:55" ht="12.75">
      <c r="A11" s="179">
        <v>5.3</v>
      </c>
      <c r="B11" s="190" t="s">
        <v>110</v>
      </c>
      <c r="C11" s="190">
        <v>14972</v>
      </c>
      <c r="D11" s="190">
        <v>14781</v>
      </c>
      <c r="E11" s="190">
        <v>14489</v>
      </c>
      <c r="F11" s="190">
        <v>14148</v>
      </c>
      <c r="G11" s="190">
        <v>25420</v>
      </c>
      <c r="H11" s="190">
        <v>21733</v>
      </c>
      <c r="I11" s="190">
        <v>15195</v>
      </c>
      <c r="J11" s="190">
        <v>18322</v>
      </c>
      <c r="K11" s="190">
        <v>18870</v>
      </c>
      <c r="L11" s="190">
        <v>17588</v>
      </c>
      <c r="M11" s="190">
        <v>17677</v>
      </c>
      <c r="N11" s="190">
        <v>16438</v>
      </c>
      <c r="O11" s="190">
        <v>17806</v>
      </c>
      <c r="P11" s="190">
        <v>15488</v>
      </c>
      <c r="Q11" s="190">
        <v>16971</v>
      </c>
      <c r="R11" s="190">
        <v>15676</v>
      </c>
      <c r="S11" s="190">
        <v>20063</v>
      </c>
      <c r="T11" s="190">
        <v>18307</v>
      </c>
      <c r="U11" s="190">
        <v>17740</v>
      </c>
      <c r="V11" s="190">
        <v>19368</v>
      </c>
      <c r="W11" s="190">
        <v>19444</v>
      </c>
      <c r="X11" s="190">
        <v>19891</v>
      </c>
      <c r="Y11" s="190">
        <v>21513</v>
      </c>
      <c r="Z11" s="190">
        <v>21721</v>
      </c>
      <c r="AA11" s="190">
        <v>17971</v>
      </c>
      <c r="AB11" s="190">
        <v>16753</v>
      </c>
      <c r="AC11" s="190">
        <v>17958</v>
      </c>
      <c r="AD11" s="190">
        <v>17839</v>
      </c>
      <c r="AE11" s="190">
        <v>35445</v>
      </c>
      <c r="AF11" s="190">
        <v>30573</v>
      </c>
      <c r="AG11" s="190">
        <v>27410</v>
      </c>
      <c r="AH11" s="190">
        <v>41812</v>
      </c>
      <c r="AI11" s="190">
        <v>59761</v>
      </c>
      <c r="AJ11" s="190">
        <v>63474</v>
      </c>
      <c r="AK11" s="190">
        <v>55980</v>
      </c>
      <c r="AL11" s="190">
        <v>59273</v>
      </c>
      <c r="AM11" s="190">
        <v>54773</v>
      </c>
      <c r="AN11" s="190">
        <v>50291</v>
      </c>
      <c r="AO11" s="190">
        <v>54260</v>
      </c>
      <c r="AP11" s="190">
        <v>54292</v>
      </c>
      <c r="AQ11" s="190">
        <v>63735</v>
      </c>
      <c r="AR11" s="190">
        <v>55900</v>
      </c>
      <c r="AS11" s="190">
        <v>52670</v>
      </c>
      <c r="AT11" s="190">
        <v>59486</v>
      </c>
      <c r="AU11" s="190">
        <v>60367</v>
      </c>
      <c r="AV11" s="190">
        <v>61953</v>
      </c>
      <c r="AW11" s="190">
        <v>54657</v>
      </c>
      <c r="AX11" s="190">
        <v>54904</v>
      </c>
      <c r="AY11" s="190">
        <v>55564</v>
      </c>
      <c r="AZ11" s="190">
        <v>53619</v>
      </c>
      <c r="BA11" s="190">
        <v>71787</v>
      </c>
      <c r="BC11" s="190">
        <v>1736128</v>
      </c>
    </row>
    <row r="12" ht="12.75">
      <c r="B12" s="179" t="s">
        <v>111</v>
      </c>
    </row>
    <row r="13" spans="1:55" ht="12.75">
      <c r="A13" s="179">
        <v>5.4</v>
      </c>
      <c r="B13" s="192" t="s">
        <v>112</v>
      </c>
      <c r="C13" s="192">
        <v>4261</v>
      </c>
      <c r="D13" s="192">
        <v>5565</v>
      </c>
      <c r="E13" s="192">
        <v>6043</v>
      </c>
      <c r="F13" s="192">
        <v>6226</v>
      </c>
      <c r="G13" s="192">
        <v>11550</v>
      </c>
      <c r="H13" s="192">
        <v>9958</v>
      </c>
      <c r="I13" s="192">
        <v>8335</v>
      </c>
      <c r="J13" s="192">
        <v>10489</v>
      </c>
      <c r="K13" s="192">
        <v>11915</v>
      </c>
      <c r="L13" s="192">
        <v>11046</v>
      </c>
      <c r="M13" s="192">
        <v>10288</v>
      </c>
      <c r="N13" s="192">
        <v>11285</v>
      </c>
      <c r="O13" s="192">
        <v>11183</v>
      </c>
      <c r="P13" s="192">
        <v>11287</v>
      </c>
      <c r="Q13" s="192">
        <v>13279</v>
      </c>
      <c r="R13" s="192">
        <v>12203</v>
      </c>
      <c r="S13" s="192">
        <v>16166</v>
      </c>
      <c r="T13" s="192">
        <v>14943</v>
      </c>
      <c r="U13" s="192">
        <v>14761</v>
      </c>
      <c r="V13" s="192">
        <v>16128</v>
      </c>
      <c r="W13" s="192">
        <v>16875</v>
      </c>
      <c r="X13" s="192">
        <v>16717</v>
      </c>
      <c r="Y13" s="192">
        <v>18424</v>
      </c>
      <c r="Z13" s="192">
        <v>18044</v>
      </c>
      <c r="AA13" s="192">
        <v>15574</v>
      </c>
      <c r="AB13" s="192">
        <v>14118</v>
      </c>
      <c r="AC13" s="192">
        <v>14836</v>
      </c>
      <c r="AD13" s="192">
        <v>15070</v>
      </c>
      <c r="AE13" s="192">
        <v>32832</v>
      </c>
      <c r="AF13" s="192">
        <v>27724</v>
      </c>
      <c r="AG13" s="192">
        <v>24976</v>
      </c>
      <c r="AH13" s="192">
        <v>38047</v>
      </c>
      <c r="AI13" s="192">
        <v>55252</v>
      </c>
      <c r="AJ13" s="192">
        <v>58084</v>
      </c>
      <c r="AK13" s="192">
        <v>51609</v>
      </c>
      <c r="AL13" s="192">
        <v>54980</v>
      </c>
      <c r="AM13" s="192">
        <v>51479</v>
      </c>
      <c r="AN13" s="192">
        <v>46153</v>
      </c>
      <c r="AO13" s="192">
        <v>49841</v>
      </c>
      <c r="AP13" s="192">
        <v>49671</v>
      </c>
      <c r="AQ13" s="192">
        <v>59920</v>
      </c>
      <c r="AR13" s="192">
        <v>52332</v>
      </c>
      <c r="AS13" s="192">
        <v>50335</v>
      </c>
      <c r="AT13" s="192">
        <v>57181</v>
      </c>
      <c r="AU13" s="192">
        <v>57398</v>
      </c>
      <c r="AV13" s="192">
        <v>59007</v>
      </c>
      <c r="AW13" s="192">
        <v>52073</v>
      </c>
      <c r="AX13" s="192">
        <v>52504</v>
      </c>
      <c r="AY13" s="192">
        <v>53292</v>
      </c>
      <c r="AZ13" s="192">
        <v>51142</v>
      </c>
      <c r="BA13" s="192">
        <v>58439</v>
      </c>
      <c r="BC13" s="192">
        <v>1490840</v>
      </c>
    </row>
    <row r="14" spans="1:55" ht="12.75">
      <c r="A14" s="179">
        <v>5.5</v>
      </c>
      <c r="B14" s="193" t="s">
        <v>113</v>
      </c>
      <c r="C14" s="193">
        <v>10711</v>
      </c>
      <c r="D14" s="193">
        <v>9216</v>
      </c>
      <c r="E14" s="193">
        <v>8446</v>
      </c>
      <c r="F14" s="193">
        <v>7922</v>
      </c>
      <c r="G14" s="193">
        <v>13870</v>
      </c>
      <c r="H14" s="193">
        <v>11775</v>
      </c>
      <c r="I14" s="193">
        <v>6860</v>
      </c>
      <c r="J14" s="193">
        <v>7833</v>
      </c>
      <c r="K14" s="193">
        <v>6955</v>
      </c>
      <c r="L14" s="193">
        <v>6542</v>
      </c>
      <c r="M14" s="193">
        <v>7389</v>
      </c>
      <c r="N14" s="193">
        <v>5153</v>
      </c>
      <c r="O14" s="193">
        <v>6623</v>
      </c>
      <c r="P14" s="193">
        <v>4201</v>
      </c>
      <c r="Q14" s="193">
        <v>3692</v>
      </c>
      <c r="R14" s="193">
        <v>3473</v>
      </c>
      <c r="S14" s="193">
        <v>3897</v>
      </c>
      <c r="T14" s="193">
        <v>3364</v>
      </c>
      <c r="U14" s="193">
        <v>2979</v>
      </c>
      <c r="V14" s="193">
        <v>3240</v>
      </c>
      <c r="W14" s="193">
        <v>2569</v>
      </c>
      <c r="X14" s="193">
        <v>3174</v>
      </c>
      <c r="Y14" s="193">
        <v>3089</v>
      </c>
      <c r="Z14" s="193">
        <v>3677</v>
      </c>
      <c r="AA14" s="193">
        <v>2397</v>
      </c>
      <c r="AB14" s="193">
        <v>2635</v>
      </c>
      <c r="AC14" s="193">
        <v>3122</v>
      </c>
      <c r="AD14" s="193">
        <v>2769</v>
      </c>
      <c r="AE14" s="193">
        <v>2613</v>
      </c>
      <c r="AF14" s="193">
        <v>2849</v>
      </c>
      <c r="AG14" s="193">
        <v>2434</v>
      </c>
      <c r="AH14" s="193">
        <v>3765</v>
      </c>
      <c r="AI14" s="193">
        <v>4509</v>
      </c>
      <c r="AJ14" s="193">
        <v>5390</v>
      </c>
      <c r="AK14" s="193">
        <v>4371</v>
      </c>
      <c r="AL14" s="193">
        <v>4293</v>
      </c>
      <c r="AM14" s="193">
        <v>3294</v>
      </c>
      <c r="AN14" s="193">
        <v>4138</v>
      </c>
      <c r="AO14" s="193">
        <v>4419</v>
      </c>
      <c r="AP14" s="193">
        <v>4621</v>
      </c>
      <c r="AQ14" s="193">
        <v>3815</v>
      </c>
      <c r="AR14" s="193">
        <v>3568</v>
      </c>
      <c r="AS14" s="193">
        <v>2335</v>
      </c>
      <c r="AT14" s="193">
        <v>2305</v>
      </c>
      <c r="AU14" s="193">
        <v>2969</v>
      </c>
      <c r="AV14" s="193">
        <v>2946</v>
      </c>
      <c r="AW14" s="193">
        <v>2584</v>
      </c>
      <c r="AX14" s="193">
        <v>2400</v>
      </c>
      <c r="AY14" s="193">
        <v>2272</v>
      </c>
      <c r="AZ14" s="193">
        <v>2477</v>
      </c>
      <c r="BA14" s="193">
        <v>13270</v>
      </c>
      <c r="BC14" s="193">
        <v>245210</v>
      </c>
    </row>
    <row r="15" ht="6" customHeight="1"/>
    <row r="16" spans="1:55" ht="12.75">
      <c r="A16" s="179">
        <v>5.6</v>
      </c>
      <c r="B16" s="192" t="s">
        <v>34</v>
      </c>
      <c r="C16" s="192">
        <v>130</v>
      </c>
      <c r="D16" s="192">
        <v>125</v>
      </c>
      <c r="E16" s="192">
        <v>105</v>
      </c>
      <c r="F16" s="192">
        <v>124</v>
      </c>
      <c r="G16" s="192">
        <v>2603</v>
      </c>
      <c r="H16" s="192">
        <v>721</v>
      </c>
      <c r="I16" s="192">
        <v>95</v>
      </c>
      <c r="J16" s="192">
        <v>108</v>
      </c>
      <c r="K16" s="192">
        <v>59</v>
      </c>
      <c r="L16" s="192">
        <v>56</v>
      </c>
      <c r="M16" s="192">
        <v>66</v>
      </c>
      <c r="N16" s="192">
        <v>81</v>
      </c>
      <c r="O16" s="192">
        <v>67</v>
      </c>
      <c r="P16" s="192">
        <v>27</v>
      </c>
      <c r="Q16" s="192">
        <v>34</v>
      </c>
      <c r="R16" s="192">
        <v>11</v>
      </c>
      <c r="S16" s="192">
        <v>287</v>
      </c>
      <c r="T16" s="192">
        <v>230</v>
      </c>
      <c r="U16" s="192">
        <v>57</v>
      </c>
      <c r="V16" s="192">
        <v>57</v>
      </c>
      <c r="W16" s="192">
        <v>53</v>
      </c>
      <c r="X16" s="192">
        <v>70</v>
      </c>
      <c r="Y16" s="192">
        <v>173</v>
      </c>
      <c r="Z16" s="192">
        <v>49</v>
      </c>
      <c r="AA16" s="192">
        <v>70</v>
      </c>
      <c r="AB16" s="192">
        <v>57</v>
      </c>
      <c r="AC16" s="192">
        <v>71</v>
      </c>
      <c r="AD16" s="192">
        <v>45</v>
      </c>
      <c r="AE16" s="192">
        <v>1982</v>
      </c>
      <c r="AF16" s="192">
        <v>157</v>
      </c>
      <c r="AG16" s="192">
        <v>108</v>
      </c>
      <c r="AH16" s="192">
        <v>354</v>
      </c>
      <c r="AI16" s="192">
        <v>1400</v>
      </c>
      <c r="AJ16" s="192">
        <v>2251</v>
      </c>
      <c r="AK16" s="192">
        <v>883</v>
      </c>
      <c r="AL16" s="192">
        <v>603</v>
      </c>
      <c r="AM16" s="192">
        <v>216</v>
      </c>
      <c r="AN16" s="192">
        <v>102</v>
      </c>
      <c r="AO16" s="192">
        <v>310</v>
      </c>
      <c r="AP16" s="192">
        <v>387</v>
      </c>
      <c r="AQ16" s="192">
        <v>919</v>
      </c>
      <c r="AR16" s="192">
        <v>375</v>
      </c>
      <c r="AS16" s="192">
        <v>953</v>
      </c>
      <c r="AT16" s="192">
        <v>800</v>
      </c>
      <c r="AU16" s="192">
        <v>551</v>
      </c>
      <c r="AV16" s="192">
        <v>380</v>
      </c>
      <c r="AW16" s="192">
        <v>631</v>
      </c>
      <c r="AX16" s="192">
        <v>1518</v>
      </c>
      <c r="AY16" s="192">
        <v>864</v>
      </c>
      <c r="AZ16" s="192">
        <v>1178</v>
      </c>
      <c r="BA16" s="192">
        <v>1303</v>
      </c>
      <c r="BC16" s="192">
        <v>23856</v>
      </c>
    </row>
    <row r="17" spans="1:55" ht="12.75">
      <c r="A17" s="194" t="s">
        <v>78</v>
      </c>
      <c r="B17" s="195" t="s">
        <v>35</v>
      </c>
      <c r="C17" s="195">
        <v>2433</v>
      </c>
      <c r="D17" s="195">
        <v>2519</v>
      </c>
      <c r="E17" s="195">
        <v>2149</v>
      </c>
      <c r="F17" s="195">
        <v>2505</v>
      </c>
      <c r="G17" s="195">
        <v>7219</v>
      </c>
      <c r="H17" s="195">
        <v>6038</v>
      </c>
      <c r="I17" s="195">
        <v>2810</v>
      </c>
      <c r="J17" s="195">
        <v>3857</v>
      </c>
      <c r="K17" s="195">
        <v>3202</v>
      </c>
      <c r="L17" s="195">
        <v>3564</v>
      </c>
      <c r="M17" s="195">
        <v>4445</v>
      </c>
      <c r="N17" s="195">
        <v>3537</v>
      </c>
      <c r="O17" s="195">
        <v>4929</v>
      </c>
      <c r="P17" s="195">
        <v>3390</v>
      </c>
      <c r="Q17" s="195">
        <v>3516</v>
      </c>
      <c r="R17" s="195">
        <v>3123</v>
      </c>
      <c r="S17" s="195">
        <v>3379</v>
      </c>
      <c r="T17" s="195">
        <v>3328</v>
      </c>
      <c r="U17" s="195">
        <v>3070</v>
      </c>
      <c r="V17" s="195">
        <v>3349</v>
      </c>
      <c r="W17" s="195">
        <v>3032</v>
      </c>
      <c r="X17" s="195">
        <v>3765</v>
      </c>
      <c r="Y17" s="195">
        <v>3623</v>
      </c>
      <c r="Z17" s="195">
        <v>4052</v>
      </c>
      <c r="AA17" s="195">
        <v>2814</v>
      </c>
      <c r="AB17" s="195">
        <v>2978</v>
      </c>
      <c r="AC17" s="195">
        <v>3436</v>
      </c>
      <c r="AD17" s="195">
        <v>3179</v>
      </c>
      <c r="AE17" s="195">
        <v>4819</v>
      </c>
      <c r="AF17" s="195">
        <v>5743</v>
      </c>
      <c r="AG17" s="195">
        <v>4898</v>
      </c>
      <c r="AH17" s="195">
        <v>7043</v>
      </c>
      <c r="AI17" s="195">
        <v>10970</v>
      </c>
      <c r="AJ17" s="195">
        <v>10842</v>
      </c>
      <c r="AK17" s="195">
        <v>9757</v>
      </c>
      <c r="AL17" s="195">
        <v>10820</v>
      </c>
      <c r="AM17" s="195">
        <v>9285</v>
      </c>
      <c r="AN17" s="195">
        <v>9073</v>
      </c>
      <c r="AO17" s="195">
        <v>9773</v>
      </c>
      <c r="AP17" s="195">
        <v>9461</v>
      </c>
      <c r="AQ17" s="195">
        <v>10160</v>
      </c>
      <c r="AR17" s="195">
        <v>9346</v>
      </c>
      <c r="AS17" s="195">
        <v>6537</v>
      </c>
      <c r="AT17" s="195">
        <v>7492</v>
      </c>
      <c r="AU17" s="195">
        <v>7636</v>
      </c>
      <c r="AV17" s="195">
        <v>7238</v>
      </c>
      <c r="AW17" s="195">
        <v>6813</v>
      </c>
      <c r="AX17" s="195">
        <v>7325</v>
      </c>
      <c r="AY17" s="195">
        <v>6923</v>
      </c>
      <c r="AZ17" s="195">
        <v>7160</v>
      </c>
      <c r="BA17" s="195">
        <v>19422</v>
      </c>
      <c r="BC17" s="195">
        <v>297777</v>
      </c>
    </row>
    <row r="18" spans="1:55" ht="12.75">
      <c r="A18" s="179">
        <v>5.7</v>
      </c>
      <c r="B18" s="193" t="s">
        <v>115</v>
      </c>
      <c r="C18" s="193">
        <v>12409</v>
      </c>
      <c r="D18" s="193">
        <v>12137</v>
      </c>
      <c r="E18" s="193">
        <v>12235</v>
      </c>
      <c r="F18" s="193">
        <v>11519</v>
      </c>
      <c r="G18" s="193">
        <v>15598</v>
      </c>
      <c r="H18" s="193">
        <v>14974</v>
      </c>
      <c r="I18" s="193">
        <v>12290</v>
      </c>
      <c r="J18" s="193">
        <v>14357</v>
      </c>
      <c r="K18" s="193">
        <v>15609</v>
      </c>
      <c r="L18" s="193">
        <v>13968</v>
      </c>
      <c r="M18" s="193">
        <v>13166</v>
      </c>
      <c r="N18" s="193">
        <v>12820</v>
      </c>
      <c r="O18" s="193">
        <v>12810</v>
      </c>
      <c r="P18" s="193">
        <v>12071</v>
      </c>
      <c r="Q18" s="193">
        <v>13421</v>
      </c>
      <c r="R18" s="193">
        <v>12542</v>
      </c>
      <c r="S18" s="193">
        <v>16397</v>
      </c>
      <c r="T18" s="193">
        <v>14749</v>
      </c>
      <c r="U18" s="193">
        <v>14613</v>
      </c>
      <c r="V18" s="193">
        <v>15962</v>
      </c>
      <c r="W18" s="193">
        <v>16359</v>
      </c>
      <c r="X18" s="193">
        <v>16056</v>
      </c>
      <c r="Y18" s="193">
        <v>17717</v>
      </c>
      <c r="Z18" s="193">
        <v>17620</v>
      </c>
      <c r="AA18" s="193">
        <v>15087</v>
      </c>
      <c r="AB18" s="193">
        <v>13718</v>
      </c>
      <c r="AC18" s="193">
        <v>14451</v>
      </c>
      <c r="AD18" s="193">
        <v>14615</v>
      </c>
      <c r="AE18" s="193">
        <v>28644</v>
      </c>
      <c r="AF18" s="193">
        <v>24673</v>
      </c>
      <c r="AG18" s="193">
        <v>22404</v>
      </c>
      <c r="AH18" s="193">
        <v>34415</v>
      </c>
      <c r="AI18" s="193">
        <v>47391</v>
      </c>
      <c r="AJ18" s="193">
        <v>50381</v>
      </c>
      <c r="AK18" s="193">
        <v>45340</v>
      </c>
      <c r="AL18" s="193">
        <v>47850</v>
      </c>
      <c r="AM18" s="193">
        <v>45272</v>
      </c>
      <c r="AN18" s="193">
        <v>41116</v>
      </c>
      <c r="AO18" s="193">
        <v>44177</v>
      </c>
      <c r="AP18" s="193">
        <v>44444</v>
      </c>
      <c r="AQ18" s="193">
        <v>52656</v>
      </c>
      <c r="AR18" s="193">
        <v>46179</v>
      </c>
      <c r="AS18" s="193">
        <v>45180</v>
      </c>
      <c r="AT18" s="193">
        <v>51194</v>
      </c>
      <c r="AU18" s="193">
        <v>52180</v>
      </c>
      <c r="AV18" s="193">
        <v>54335</v>
      </c>
      <c r="AW18" s="193">
        <v>47213</v>
      </c>
      <c r="AX18" s="193">
        <v>46061</v>
      </c>
      <c r="AY18" s="193">
        <v>47777</v>
      </c>
      <c r="AZ18" s="193">
        <v>45281</v>
      </c>
      <c r="BA18" s="193">
        <v>51062</v>
      </c>
      <c r="BC18" s="193">
        <v>1414495</v>
      </c>
    </row>
    <row r="19" spans="2:55" ht="12.75">
      <c r="B19" s="179" t="s">
        <v>111</v>
      </c>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row>
    <row r="20" spans="1:55" ht="12.75">
      <c r="A20" s="179">
        <v>5.8</v>
      </c>
      <c r="B20" s="192" t="s">
        <v>117</v>
      </c>
      <c r="C20" s="192">
        <v>2469</v>
      </c>
      <c r="D20" s="192">
        <v>4342</v>
      </c>
      <c r="E20" s="192">
        <v>4964</v>
      </c>
      <c r="F20" s="192">
        <v>4948</v>
      </c>
      <c r="G20" s="192">
        <v>7707</v>
      </c>
      <c r="H20" s="192">
        <v>8330</v>
      </c>
      <c r="I20" s="192">
        <v>8167</v>
      </c>
      <c r="J20" s="192">
        <v>10118</v>
      </c>
      <c r="K20" s="192">
        <v>11645</v>
      </c>
      <c r="L20" s="192">
        <v>10734</v>
      </c>
      <c r="M20" s="192">
        <v>10810</v>
      </c>
      <c r="N20" s="192">
        <v>11187</v>
      </c>
      <c r="O20" s="192">
        <v>10753</v>
      </c>
      <c r="P20" s="192">
        <v>10937</v>
      </c>
      <c r="Q20" s="192">
        <v>12381</v>
      </c>
      <c r="R20" s="192">
        <v>11629</v>
      </c>
      <c r="S20" s="192">
        <v>15326</v>
      </c>
      <c r="T20" s="192">
        <v>13850</v>
      </c>
      <c r="U20" s="192">
        <v>13833</v>
      </c>
      <c r="V20" s="192">
        <v>15071</v>
      </c>
      <c r="W20" s="192">
        <v>15649</v>
      </c>
      <c r="X20" s="192">
        <v>15350</v>
      </c>
      <c r="Y20" s="192">
        <v>16994</v>
      </c>
      <c r="Z20" s="192">
        <v>16670</v>
      </c>
      <c r="AA20" s="192">
        <v>14425</v>
      </c>
      <c r="AB20" s="192">
        <v>13045</v>
      </c>
      <c r="AC20" s="192">
        <v>13766</v>
      </c>
      <c r="AD20" s="192">
        <v>14058</v>
      </c>
      <c r="AE20" s="192">
        <v>27973</v>
      </c>
      <c r="AF20" s="192">
        <v>23995</v>
      </c>
      <c r="AG20" s="192">
        <v>21792</v>
      </c>
      <c r="AH20" s="192">
        <v>33429</v>
      </c>
      <c r="AI20" s="192">
        <v>46111</v>
      </c>
      <c r="AJ20" s="192">
        <v>48509</v>
      </c>
      <c r="AK20" s="192">
        <v>43809</v>
      </c>
      <c r="AL20" s="192">
        <v>46481</v>
      </c>
      <c r="AM20" s="192">
        <v>44095</v>
      </c>
      <c r="AN20" s="192">
        <v>39737</v>
      </c>
      <c r="AO20" s="192">
        <v>42788</v>
      </c>
      <c r="AP20" s="192">
        <v>43124</v>
      </c>
      <c r="AQ20" s="192">
        <v>51999</v>
      </c>
      <c r="AR20" s="192">
        <v>45523</v>
      </c>
      <c r="AS20" s="192">
        <v>44739</v>
      </c>
      <c r="AT20" s="192">
        <v>50742</v>
      </c>
      <c r="AU20" s="192">
        <v>51321</v>
      </c>
      <c r="AV20" s="192">
        <v>53308</v>
      </c>
      <c r="AW20" s="192">
        <v>46378</v>
      </c>
      <c r="AX20" s="192">
        <v>45335</v>
      </c>
      <c r="AY20" s="192">
        <v>47103</v>
      </c>
      <c r="AZ20" s="192">
        <v>44658</v>
      </c>
      <c r="BA20" s="192">
        <v>45452</v>
      </c>
      <c r="BC20" s="192">
        <v>1307559</v>
      </c>
    </row>
    <row r="21" spans="1:55" ht="12.75">
      <c r="A21" s="179">
        <v>5.9</v>
      </c>
      <c r="B21" s="195" t="s">
        <v>116</v>
      </c>
      <c r="C21" s="195">
        <v>9940</v>
      </c>
      <c r="D21" s="195">
        <v>7795</v>
      </c>
      <c r="E21" s="195">
        <v>7271</v>
      </c>
      <c r="F21" s="195">
        <v>6571</v>
      </c>
      <c r="G21" s="195">
        <v>7891</v>
      </c>
      <c r="H21" s="195">
        <v>6644</v>
      </c>
      <c r="I21" s="195">
        <v>4123</v>
      </c>
      <c r="J21" s="195">
        <v>4239</v>
      </c>
      <c r="K21" s="195">
        <v>3964</v>
      </c>
      <c r="L21" s="195">
        <v>3234</v>
      </c>
      <c r="M21" s="195">
        <v>2356</v>
      </c>
      <c r="N21" s="195">
        <v>1633</v>
      </c>
      <c r="O21" s="195">
        <v>2057</v>
      </c>
      <c r="P21" s="195">
        <v>1134</v>
      </c>
      <c r="Q21" s="195">
        <v>1040</v>
      </c>
      <c r="R21" s="195">
        <v>913</v>
      </c>
      <c r="S21" s="195">
        <v>1071</v>
      </c>
      <c r="T21" s="195">
        <v>899</v>
      </c>
      <c r="U21" s="195">
        <v>780</v>
      </c>
      <c r="V21" s="195">
        <v>891</v>
      </c>
      <c r="W21" s="195">
        <v>703</v>
      </c>
      <c r="X21" s="195">
        <v>699</v>
      </c>
      <c r="Y21" s="195">
        <v>723</v>
      </c>
      <c r="Z21" s="195">
        <v>950</v>
      </c>
      <c r="AA21" s="195">
        <v>662</v>
      </c>
      <c r="AB21" s="195">
        <v>673</v>
      </c>
      <c r="AC21" s="195">
        <v>685</v>
      </c>
      <c r="AD21" s="195">
        <v>557</v>
      </c>
      <c r="AE21" s="195">
        <v>671</v>
      </c>
      <c r="AF21" s="195">
        <v>678</v>
      </c>
      <c r="AG21" s="195">
        <v>612</v>
      </c>
      <c r="AH21" s="195">
        <v>986</v>
      </c>
      <c r="AI21" s="195">
        <v>1280</v>
      </c>
      <c r="AJ21" s="195">
        <v>1872</v>
      </c>
      <c r="AK21" s="195">
        <v>1531</v>
      </c>
      <c r="AL21" s="195">
        <v>1369</v>
      </c>
      <c r="AM21" s="195">
        <v>1177</v>
      </c>
      <c r="AN21" s="195">
        <v>1379</v>
      </c>
      <c r="AO21" s="195">
        <v>1389</v>
      </c>
      <c r="AP21" s="195">
        <v>1320</v>
      </c>
      <c r="AQ21" s="195">
        <v>657</v>
      </c>
      <c r="AR21" s="195">
        <v>656</v>
      </c>
      <c r="AS21" s="195">
        <v>441</v>
      </c>
      <c r="AT21" s="195">
        <v>452</v>
      </c>
      <c r="AU21" s="195">
        <v>859</v>
      </c>
      <c r="AV21" s="195">
        <v>1027</v>
      </c>
      <c r="AW21" s="195">
        <v>835</v>
      </c>
      <c r="AX21" s="195">
        <v>726</v>
      </c>
      <c r="AY21" s="195">
        <v>674</v>
      </c>
      <c r="AZ21" s="195">
        <v>623</v>
      </c>
      <c r="BA21" s="195">
        <v>5544</v>
      </c>
      <c r="BC21" s="195">
        <v>106856</v>
      </c>
    </row>
    <row r="22" spans="1:55" ht="12.75">
      <c r="A22" s="197">
        <v>5.1</v>
      </c>
      <c r="B22" s="193" t="s">
        <v>118</v>
      </c>
      <c r="C22" s="193">
        <v>12083</v>
      </c>
      <c r="D22" s="193">
        <v>11884</v>
      </c>
      <c r="E22" s="193">
        <v>11976</v>
      </c>
      <c r="F22" s="193">
        <v>11225</v>
      </c>
      <c r="G22" s="193">
        <v>13323</v>
      </c>
      <c r="H22" s="193">
        <v>14004</v>
      </c>
      <c r="I22" s="193">
        <v>12077</v>
      </c>
      <c r="J22" s="193">
        <v>13877</v>
      </c>
      <c r="K22" s="193">
        <v>15330</v>
      </c>
      <c r="L22" s="193">
        <v>13680</v>
      </c>
      <c r="M22" s="193">
        <v>12892</v>
      </c>
      <c r="N22" s="193">
        <v>12577</v>
      </c>
      <c r="O22" s="193">
        <v>12543</v>
      </c>
      <c r="P22" s="193">
        <v>11985</v>
      </c>
      <c r="Q22" s="193">
        <v>13392</v>
      </c>
      <c r="R22" s="193">
        <v>12498</v>
      </c>
      <c r="S22" s="193">
        <v>15674</v>
      </c>
      <c r="T22" s="193">
        <v>14301</v>
      </c>
      <c r="U22" s="193">
        <v>14358</v>
      </c>
      <c r="V22" s="193">
        <v>15754</v>
      </c>
      <c r="W22" s="193">
        <v>16189</v>
      </c>
      <c r="X22" s="193">
        <v>15838</v>
      </c>
      <c r="Y22" s="193">
        <v>17191</v>
      </c>
      <c r="Z22" s="193">
        <v>17570</v>
      </c>
      <c r="AA22" s="193">
        <v>14963</v>
      </c>
      <c r="AB22" s="193">
        <v>13601</v>
      </c>
      <c r="AC22" s="193">
        <v>14324</v>
      </c>
      <c r="AD22" s="193">
        <v>14494</v>
      </c>
      <c r="AE22" s="193">
        <v>24789</v>
      </c>
      <c r="AF22" s="193">
        <v>24425</v>
      </c>
      <c r="AG22" s="193">
        <v>22292</v>
      </c>
      <c r="AH22" s="193">
        <v>33760</v>
      </c>
      <c r="AI22" s="193">
        <v>42055</v>
      </c>
      <c r="AJ22" s="193">
        <v>43958</v>
      </c>
      <c r="AK22" s="193">
        <v>42210</v>
      </c>
      <c r="AL22" s="193">
        <v>45924</v>
      </c>
      <c r="AM22" s="193">
        <v>44402</v>
      </c>
      <c r="AN22" s="193">
        <v>40827</v>
      </c>
      <c r="AO22" s="193">
        <v>43019</v>
      </c>
      <c r="AP22" s="193">
        <v>39874</v>
      </c>
      <c r="AQ22" s="193">
        <v>48611</v>
      </c>
      <c r="AR22" s="193">
        <v>44885</v>
      </c>
      <c r="AS22" s="193">
        <v>41713</v>
      </c>
      <c r="AT22" s="193">
        <v>47478</v>
      </c>
      <c r="AU22" s="193">
        <v>48984</v>
      </c>
      <c r="AV22" s="193">
        <v>52419</v>
      </c>
      <c r="AW22" s="193">
        <v>44276</v>
      </c>
      <c r="AX22" s="193">
        <v>40392</v>
      </c>
      <c r="AY22" s="193">
        <v>43994</v>
      </c>
      <c r="AZ22" s="193">
        <v>40501</v>
      </c>
      <c r="BA22" s="193">
        <v>46330</v>
      </c>
      <c r="BC22" s="193">
        <v>1336721</v>
      </c>
    </row>
    <row r="23" spans="3:55" ht="12.75">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row>
    <row r="24" spans="1:55" ht="12.75">
      <c r="A24" s="197">
        <v>5.11</v>
      </c>
      <c r="B24" s="192" t="s">
        <v>119</v>
      </c>
      <c r="C24" s="192">
        <v>7062</v>
      </c>
      <c r="D24" s="192">
        <v>6979</v>
      </c>
      <c r="E24" s="192">
        <v>7967</v>
      </c>
      <c r="F24" s="192">
        <v>7729</v>
      </c>
      <c r="G24" s="192">
        <v>11916</v>
      </c>
      <c r="H24" s="192">
        <v>11703</v>
      </c>
      <c r="I24" s="192">
        <v>9125</v>
      </c>
      <c r="J24" s="192">
        <v>10690</v>
      </c>
      <c r="K24" s="192">
        <v>11985</v>
      </c>
      <c r="L24" s="192">
        <v>10530</v>
      </c>
      <c r="M24" s="192">
        <v>9216</v>
      </c>
      <c r="N24" s="192">
        <v>9784</v>
      </c>
      <c r="O24" s="192">
        <v>9525</v>
      </c>
      <c r="P24" s="192">
        <v>9637</v>
      </c>
      <c r="Q24" s="192">
        <v>10834</v>
      </c>
      <c r="R24" s="192">
        <v>10150</v>
      </c>
      <c r="S24" s="192">
        <v>13606</v>
      </c>
      <c r="T24" s="192">
        <v>11506</v>
      </c>
      <c r="U24" s="192">
        <v>11429</v>
      </c>
      <c r="V24" s="192">
        <v>12530</v>
      </c>
      <c r="W24" s="192">
        <v>13422</v>
      </c>
      <c r="X24" s="192">
        <v>13107</v>
      </c>
      <c r="Y24" s="192">
        <v>14333</v>
      </c>
      <c r="Z24" s="192">
        <v>13208</v>
      </c>
      <c r="AA24" s="192">
        <v>12699</v>
      </c>
      <c r="AB24" s="192">
        <v>11856</v>
      </c>
      <c r="AC24" s="192">
        <v>11987</v>
      </c>
      <c r="AD24" s="192">
        <v>12158</v>
      </c>
      <c r="AE24" s="192">
        <v>24608</v>
      </c>
      <c r="AF24" s="192">
        <v>20362</v>
      </c>
      <c r="AG24" s="192">
        <v>18715</v>
      </c>
      <c r="AH24" s="192">
        <v>26034</v>
      </c>
      <c r="AI24" s="192">
        <v>40322</v>
      </c>
      <c r="AJ24" s="192">
        <v>43099</v>
      </c>
      <c r="AK24" s="192">
        <v>39291</v>
      </c>
      <c r="AL24" s="192">
        <v>43135</v>
      </c>
      <c r="AM24" s="192">
        <v>40848</v>
      </c>
      <c r="AN24" s="192">
        <v>37184</v>
      </c>
      <c r="AO24" s="192">
        <v>40091</v>
      </c>
      <c r="AP24" s="192">
        <v>40914</v>
      </c>
      <c r="AQ24" s="192">
        <v>47986</v>
      </c>
      <c r="AR24" s="192">
        <v>42238</v>
      </c>
      <c r="AS24" s="192">
        <v>41186</v>
      </c>
      <c r="AT24" s="192">
        <v>46689</v>
      </c>
      <c r="AU24" s="192">
        <v>47424</v>
      </c>
      <c r="AV24" s="192">
        <v>48914</v>
      </c>
      <c r="AW24" s="192">
        <v>42583</v>
      </c>
      <c r="AX24" s="192">
        <v>41501</v>
      </c>
      <c r="AY24" s="192">
        <v>43078</v>
      </c>
      <c r="AZ24" s="192">
        <v>40708</v>
      </c>
      <c r="BA24" s="192">
        <v>46013</v>
      </c>
      <c r="BC24" s="192">
        <v>1209596</v>
      </c>
    </row>
    <row r="25" spans="1:55" ht="12.75">
      <c r="A25" s="197">
        <v>5.12</v>
      </c>
      <c r="B25" s="198" t="s">
        <v>120</v>
      </c>
      <c r="C25" s="198">
        <v>4477</v>
      </c>
      <c r="D25" s="198">
        <v>2969</v>
      </c>
      <c r="E25" s="198">
        <v>2933</v>
      </c>
      <c r="F25" s="198">
        <v>2488</v>
      </c>
      <c r="G25" s="198">
        <v>2057</v>
      </c>
      <c r="H25" s="198">
        <v>1849</v>
      </c>
      <c r="I25" s="198">
        <v>1098</v>
      </c>
      <c r="J25" s="198">
        <v>977</v>
      </c>
      <c r="K25" s="198">
        <v>810</v>
      </c>
      <c r="L25" s="198">
        <v>826</v>
      </c>
      <c r="M25" s="198">
        <v>652</v>
      </c>
      <c r="N25" s="198">
        <v>745</v>
      </c>
      <c r="O25" s="198">
        <v>784</v>
      </c>
      <c r="P25" s="198">
        <v>713</v>
      </c>
      <c r="Q25" s="198">
        <v>735</v>
      </c>
      <c r="R25" s="198">
        <v>705</v>
      </c>
      <c r="S25" s="198">
        <v>1071</v>
      </c>
      <c r="T25" s="198">
        <v>1774</v>
      </c>
      <c r="U25" s="198">
        <v>1898</v>
      </c>
      <c r="V25" s="198">
        <v>2090</v>
      </c>
      <c r="W25" s="198">
        <v>1924</v>
      </c>
      <c r="X25" s="198">
        <v>2236</v>
      </c>
      <c r="Y25" s="198">
        <v>2579</v>
      </c>
      <c r="Z25" s="198">
        <v>2599</v>
      </c>
      <c r="AA25" s="198">
        <v>2105</v>
      </c>
      <c r="AB25" s="198">
        <v>1814</v>
      </c>
      <c r="AC25" s="198">
        <v>1496</v>
      </c>
      <c r="AD25" s="198">
        <v>1426</v>
      </c>
      <c r="AE25" s="198">
        <v>2449</v>
      </c>
      <c r="AF25" s="198">
        <v>2558</v>
      </c>
      <c r="AG25" s="198">
        <v>2127</v>
      </c>
      <c r="AH25" s="198">
        <v>2493</v>
      </c>
      <c r="AI25" s="198">
        <v>3552</v>
      </c>
      <c r="AJ25" s="198">
        <v>4162</v>
      </c>
      <c r="AK25" s="198">
        <v>3019</v>
      </c>
      <c r="AL25" s="198">
        <v>2667</v>
      </c>
      <c r="AM25" s="198">
        <v>2568</v>
      </c>
      <c r="AN25" s="198">
        <v>2169</v>
      </c>
      <c r="AO25" s="198">
        <v>2536</v>
      </c>
      <c r="AP25" s="198">
        <v>1953</v>
      </c>
      <c r="AQ25" s="198">
        <v>2658</v>
      </c>
      <c r="AR25" s="198">
        <v>2008</v>
      </c>
      <c r="AS25" s="198">
        <v>2173</v>
      </c>
      <c r="AT25" s="198">
        <v>2565</v>
      </c>
      <c r="AU25" s="198">
        <v>2463</v>
      </c>
      <c r="AV25" s="198">
        <v>2991</v>
      </c>
      <c r="AW25" s="198">
        <v>2533</v>
      </c>
      <c r="AX25" s="198">
        <v>2419</v>
      </c>
      <c r="AY25" s="198">
        <v>2527</v>
      </c>
      <c r="AZ25" s="198">
        <v>2437</v>
      </c>
      <c r="BA25" s="198">
        <v>2610</v>
      </c>
      <c r="BC25" s="198">
        <v>107467</v>
      </c>
    </row>
    <row r="26" spans="1:55" ht="12.75">
      <c r="A26" s="197">
        <v>5.13</v>
      </c>
      <c r="B26" s="198" t="s">
        <v>123</v>
      </c>
      <c r="C26" s="198">
        <v>158</v>
      </c>
      <c r="D26" s="198">
        <v>135</v>
      </c>
      <c r="E26" s="198">
        <v>139</v>
      </c>
      <c r="F26" s="198">
        <v>77</v>
      </c>
      <c r="G26" s="198">
        <v>55</v>
      </c>
      <c r="H26" s="198">
        <v>277</v>
      </c>
      <c r="I26" s="198">
        <v>495</v>
      </c>
      <c r="J26" s="198">
        <v>564</v>
      </c>
      <c r="K26" s="198">
        <v>291</v>
      </c>
      <c r="L26" s="198">
        <v>422</v>
      </c>
      <c r="M26" s="198">
        <v>437</v>
      </c>
      <c r="N26" s="198">
        <v>545</v>
      </c>
      <c r="O26" s="198">
        <v>733</v>
      </c>
      <c r="P26" s="198">
        <v>356</v>
      </c>
      <c r="Q26" s="198">
        <v>363</v>
      </c>
      <c r="R26" s="198">
        <v>382</v>
      </c>
      <c r="S26" s="198">
        <v>352</v>
      </c>
      <c r="T26" s="198">
        <v>357</v>
      </c>
      <c r="U26" s="198">
        <v>328</v>
      </c>
      <c r="V26" s="198">
        <v>409</v>
      </c>
      <c r="W26" s="198">
        <v>283</v>
      </c>
      <c r="X26" s="198">
        <v>393</v>
      </c>
      <c r="Y26" s="198">
        <v>347</v>
      </c>
      <c r="Z26" s="198">
        <v>343</v>
      </c>
      <c r="AA26" s="198">
        <v>221</v>
      </c>
      <c r="AB26" s="198">
        <v>214</v>
      </c>
      <c r="AC26" s="198">
        <v>355</v>
      </c>
      <c r="AD26" s="198">
        <v>279</v>
      </c>
      <c r="AE26" s="198">
        <v>390</v>
      </c>
      <c r="AF26" s="198">
        <v>419</v>
      </c>
      <c r="AG26" s="198">
        <v>336</v>
      </c>
      <c r="AH26" s="198">
        <v>411</v>
      </c>
      <c r="AI26" s="198">
        <v>514</v>
      </c>
      <c r="AJ26" s="198">
        <v>486</v>
      </c>
      <c r="AK26" s="198">
        <v>549</v>
      </c>
      <c r="AL26" s="198">
        <v>482</v>
      </c>
      <c r="AM26" s="198">
        <v>379</v>
      </c>
      <c r="AN26" s="198">
        <v>673</v>
      </c>
      <c r="AO26" s="198">
        <v>730</v>
      </c>
      <c r="AP26" s="198">
        <v>623</v>
      </c>
      <c r="AQ26" s="198">
        <v>634</v>
      </c>
      <c r="AR26" s="198">
        <v>632</v>
      </c>
      <c r="AS26" s="198">
        <v>461</v>
      </c>
      <c r="AT26" s="198">
        <v>630</v>
      </c>
      <c r="AU26" s="198">
        <v>576</v>
      </c>
      <c r="AV26" s="198">
        <v>597</v>
      </c>
      <c r="AW26" s="198">
        <v>599</v>
      </c>
      <c r="AX26" s="198">
        <v>555</v>
      </c>
      <c r="AY26" s="198">
        <v>616</v>
      </c>
      <c r="AZ26" s="198">
        <v>527</v>
      </c>
      <c r="BA26" s="198">
        <v>615</v>
      </c>
      <c r="BC26" s="198">
        <v>21744</v>
      </c>
    </row>
    <row r="27" spans="1:55" ht="12.75">
      <c r="A27" s="197">
        <v>5.14</v>
      </c>
      <c r="B27" s="198" t="s">
        <v>122</v>
      </c>
      <c r="C27" s="198">
        <v>249</v>
      </c>
      <c r="D27" s="198">
        <v>268</v>
      </c>
      <c r="E27" s="198">
        <v>310</v>
      </c>
      <c r="F27" s="198">
        <v>392</v>
      </c>
      <c r="G27" s="198">
        <v>459</v>
      </c>
      <c r="H27" s="198">
        <v>472</v>
      </c>
      <c r="I27" s="198">
        <v>415</v>
      </c>
      <c r="J27" s="198">
        <v>322</v>
      </c>
      <c r="K27" s="198">
        <v>360</v>
      </c>
      <c r="L27" s="198">
        <v>461</v>
      </c>
      <c r="M27" s="198">
        <v>474</v>
      </c>
      <c r="N27" s="198">
        <v>420</v>
      </c>
      <c r="O27" s="198">
        <v>410</v>
      </c>
      <c r="P27" s="198">
        <v>398</v>
      </c>
      <c r="Q27" s="198">
        <v>438</v>
      </c>
      <c r="R27" s="198">
        <v>476</v>
      </c>
      <c r="S27" s="198">
        <v>520</v>
      </c>
      <c r="T27" s="198">
        <v>449</v>
      </c>
      <c r="U27" s="198">
        <v>375</v>
      </c>
      <c r="V27" s="198">
        <v>436</v>
      </c>
      <c r="W27" s="198">
        <v>524</v>
      </c>
      <c r="X27" s="198">
        <v>460</v>
      </c>
      <c r="Y27" s="198">
        <v>463</v>
      </c>
      <c r="Z27" s="198">
        <v>425</v>
      </c>
      <c r="AA27" s="198">
        <v>386</v>
      </c>
      <c r="AB27" s="198">
        <v>377</v>
      </c>
      <c r="AC27" s="198">
        <v>576</v>
      </c>
      <c r="AD27" s="198">
        <v>674</v>
      </c>
      <c r="AE27" s="198">
        <v>1092</v>
      </c>
      <c r="AF27" s="198">
        <v>995</v>
      </c>
      <c r="AG27" s="198">
        <v>940</v>
      </c>
      <c r="AH27" s="198">
        <v>1274</v>
      </c>
      <c r="AI27" s="198">
        <v>1490</v>
      </c>
      <c r="AJ27" s="198">
        <v>1721</v>
      </c>
      <c r="AK27" s="198">
        <v>1444</v>
      </c>
      <c r="AL27" s="198">
        <v>1466</v>
      </c>
      <c r="AM27" s="198">
        <v>1395</v>
      </c>
      <c r="AN27" s="198">
        <v>1257</v>
      </c>
      <c r="AO27" s="198">
        <v>1268</v>
      </c>
      <c r="AP27" s="198">
        <v>1285</v>
      </c>
      <c r="AQ27" s="198">
        <v>1564</v>
      </c>
      <c r="AR27" s="198">
        <v>1315</v>
      </c>
      <c r="AS27" s="198">
        <v>1374</v>
      </c>
      <c r="AT27" s="198">
        <v>1405</v>
      </c>
      <c r="AU27" s="198">
        <v>1533</v>
      </c>
      <c r="AV27" s="198">
        <v>1654</v>
      </c>
      <c r="AW27" s="198">
        <v>1396</v>
      </c>
      <c r="AX27" s="198">
        <v>1312</v>
      </c>
      <c r="AY27" s="198">
        <v>1474</v>
      </c>
      <c r="AZ27" s="198">
        <v>1362</v>
      </c>
      <c r="BA27" s="198">
        <v>1282</v>
      </c>
      <c r="BC27" s="198">
        <v>43287</v>
      </c>
    </row>
    <row r="28" spans="1:55" ht="12.75">
      <c r="A28" s="197">
        <v>5.15</v>
      </c>
      <c r="B28" s="193" t="s">
        <v>121</v>
      </c>
      <c r="C28" s="193">
        <v>278</v>
      </c>
      <c r="D28" s="193">
        <v>106</v>
      </c>
      <c r="E28" s="193">
        <v>143</v>
      </c>
      <c r="F28" s="193">
        <v>112</v>
      </c>
      <c r="G28" s="193">
        <v>220</v>
      </c>
      <c r="H28" s="193">
        <v>317</v>
      </c>
      <c r="I28" s="193">
        <v>422</v>
      </c>
      <c r="J28" s="193">
        <v>452</v>
      </c>
      <c r="K28" s="193">
        <v>523</v>
      </c>
      <c r="L28" s="193">
        <v>453</v>
      </c>
      <c r="M28" s="193">
        <v>934</v>
      </c>
      <c r="N28" s="193">
        <v>589</v>
      </c>
      <c r="O28" s="193">
        <v>537</v>
      </c>
      <c r="P28" s="193">
        <v>523</v>
      </c>
      <c r="Q28" s="193">
        <v>556</v>
      </c>
      <c r="R28" s="193">
        <v>483</v>
      </c>
      <c r="S28" s="193">
        <v>594</v>
      </c>
      <c r="T28" s="193">
        <v>857</v>
      </c>
      <c r="U28" s="193">
        <v>907</v>
      </c>
      <c r="V28" s="193">
        <v>1107</v>
      </c>
      <c r="W28" s="193">
        <v>902</v>
      </c>
      <c r="X28" s="193">
        <v>841</v>
      </c>
      <c r="Y28" s="193">
        <v>1084</v>
      </c>
      <c r="Z28" s="193">
        <v>1013</v>
      </c>
      <c r="AA28" s="193">
        <v>918</v>
      </c>
      <c r="AB28" s="193">
        <v>506</v>
      </c>
      <c r="AC28" s="193">
        <v>601</v>
      </c>
      <c r="AD28" s="193">
        <v>770</v>
      </c>
      <c r="AE28" s="193">
        <v>1724</v>
      </c>
      <c r="AF28" s="193">
        <v>1052</v>
      </c>
      <c r="AG28" s="193">
        <v>957</v>
      </c>
      <c r="AH28" s="193">
        <v>1420</v>
      </c>
      <c r="AI28" s="193">
        <v>2154</v>
      </c>
      <c r="AJ28" s="193">
        <v>2924</v>
      </c>
      <c r="AK28" s="193">
        <v>2337</v>
      </c>
      <c r="AL28" s="193">
        <v>2310</v>
      </c>
      <c r="AM28" s="193">
        <v>2229</v>
      </c>
      <c r="AN28" s="193">
        <v>1742</v>
      </c>
      <c r="AO28" s="193">
        <v>1577</v>
      </c>
      <c r="AP28" s="193">
        <v>1519</v>
      </c>
      <c r="AQ28" s="193">
        <v>2026</v>
      </c>
      <c r="AR28" s="193">
        <v>1424</v>
      </c>
      <c r="AS28" s="193">
        <v>1369</v>
      </c>
      <c r="AT28" s="193">
        <v>1484</v>
      </c>
      <c r="AU28" s="193">
        <v>1793</v>
      </c>
      <c r="AV28" s="193">
        <v>1877</v>
      </c>
      <c r="AW28" s="193">
        <v>1521</v>
      </c>
      <c r="AX28" s="193">
        <v>1591</v>
      </c>
      <c r="AY28" s="193">
        <v>1775</v>
      </c>
      <c r="AZ28" s="193">
        <v>1515</v>
      </c>
      <c r="BA28" s="193">
        <v>1708</v>
      </c>
      <c r="BC28" s="193">
        <v>56776</v>
      </c>
    </row>
    <row r="29" ht="4.5" customHeight="1"/>
    <row r="30" spans="1:55" ht="12.75">
      <c r="A30" s="197">
        <v>5.16</v>
      </c>
      <c r="B30" s="190" t="s">
        <v>124</v>
      </c>
      <c r="C30" s="190">
        <v>1258</v>
      </c>
      <c r="D30" s="190">
        <v>1336</v>
      </c>
      <c r="E30" s="190">
        <v>1691</v>
      </c>
      <c r="F30" s="190">
        <v>1816</v>
      </c>
      <c r="G30" s="190">
        <v>2485</v>
      </c>
      <c r="H30" s="190">
        <v>2350</v>
      </c>
      <c r="I30" s="190">
        <v>2024</v>
      </c>
      <c r="J30" s="190">
        <v>2437</v>
      </c>
      <c r="K30" s="190">
        <v>2697</v>
      </c>
      <c r="L30" s="190">
        <v>2266</v>
      </c>
      <c r="M30" s="190">
        <v>2018</v>
      </c>
      <c r="N30" s="190">
        <v>2110</v>
      </c>
      <c r="O30" s="190">
        <v>2014</v>
      </c>
      <c r="P30" s="190">
        <v>2010</v>
      </c>
      <c r="Q30" s="190">
        <v>2342</v>
      </c>
      <c r="R30" s="190">
        <v>2263</v>
      </c>
      <c r="S30" s="190">
        <v>2925</v>
      </c>
      <c r="T30" s="190">
        <v>2600</v>
      </c>
      <c r="U30" s="190">
        <v>2587</v>
      </c>
      <c r="V30" s="190">
        <v>2641</v>
      </c>
      <c r="W30" s="190">
        <v>2646</v>
      </c>
      <c r="X30" s="190">
        <v>2593</v>
      </c>
      <c r="Y30" s="190">
        <v>2526</v>
      </c>
      <c r="Z30" s="190">
        <v>2634</v>
      </c>
      <c r="AA30" s="190">
        <v>2517</v>
      </c>
      <c r="AB30" s="190">
        <v>2348</v>
      </c>
      <c r="AC30" s="190">
        <v>2398</v>
      </c>
      <c r="AD30" s="190">
        <v>2447</v>
      </c>
      <c r="AE30" s="190">
        <v>5701</v>
      </c>
      <c r="AF30" s="190">
        <v>5322</v>
      </c>
      <c r="AG30" s="190">
        <v>5449</v>
      </c>
      <c r="AH30" s="190">
        <v>7542</v>
      </c>
      <c r="AI30" s="190">
        <v>12578</v>
      </c>
      <c r="AJ30" s="190">
        <v>13781</v>
      </c>
      <c r="AK30" s="190">
        <v>12902</v>
      </c>
      <c r="AL30" s="190">
        <v>14111</v>
      </c>
      <c r="AM30" s="190">
        <v>13262</v>
      </c>
      <c r="AN30" s="190">
        <v>12339</v>
      </c>
      <c r="AO30" s="190">
        <v>13239</v>
      </c>
      <c r="AP30" s="190">
        <v>13614</v>
      </c>
      <c r="AQ30" s="190">
        <v>15327</v>
      </c>
      <c r="AR30" s="190">
        <v>14091</v>
      </c>
      <c r="AS30" s="190">
        <v>13948</v>
      </c>
      <c r="AT30" s="190">
        <v>15756</v>
      </c>
      <c r="AU30" s="190">
        <v>15757</v>
      </c>
      <c r="AV30" s="190">
        <v>16297</v>
      </c>
      <c r="AW30" s="190">
        <v>14410</v>
      </c>
      <c r="AX30" s="190">
        <v>14004</v>
      </c>
      <c r="AY30" s="190">
        <v>14532</v>
      </c>
      <c r="AZ30" s="190">
        <v>14149</v>
      </c>
      <c r="BA30" s="190">
        <v>16042</v>
      </c>
      <c r="BC30" s="190">
        <v>358132</v>
      </c>
    </row>
    <row r="31" spans="1:2" ht="12.75">
      <c r="A31" s="197"/>
      <c r="B31" s="179" t="s">
        <v>111</v>
      </c>
    </row>
    <row r="32" spans="1:55" ht="12.75">
      <c r="A32" s="197">
        <v>5.17</v>
      </c>
      <c r="B32" s="192" t="s">
        <v>52</v>
      </c>
      <c r="C32" s="192">
        <v>875</v>
      </c>
      <c r="D32" s="192">
        <v>1088</v>
      </c>
      <c r="E32" s="192">
        <v>1458</v>
      </c>
      <c r="F32" s="192">
        <v>1605</v>
      </c>
      <c r="G32" s="192">
        <v>2058</v>
      </c>
      <c r="H32" s="192">
        <v>2005</v>
      </c>
      <c r="I32" s="192">
        <v>1697</v>
      </c>
      <c r="J32" s="192">
        <v>2170</v>
      </c>
      <c r="K32" s="192">
        <v>2491</v>
      </c>
      <c r="L32" s="192">
        <v>2221</v>
      </c>
      <c r="M32" s="192">
        <v>1976</v>
      </c>
      <c r="N32" s="192">
        <v>2070</v>
      </c>
      <c r="O32" s="192">
        <v>1987</v>
      </c>
      <c r="P32" s="192">
        <v>1886</v>
      </c>
      <c r="Q32" s="192">
        <v>2079</v>
      </c>
      <c r="R32" s="192">
        <v>1739</v>
      </c>
      <c r="S32" s="192">
        <v>2416</v>
      </c>
      <c r="T32" s="192">
        <v>2328</v>
      </c>
      <c r="U32" s="192">
        <v>2351</v>
      </c>
      <c r="V32" s="192">
        <v>2318</v>
      </c>
      <c r="W32" s="192">
        <v>2332</v>
      </c>
      <c r="X32" s="192">
        <v>2086</v>
      </c>
      <c r="Y32" s="192">
        <v>2155</v>
      </c>
      <c r="Z32" s="192">
        <v>2221</v>
      </c>
      <c r="AA32" s="192">
        <v>2073</v>
      </c>
      <c r="AB32" s="192">
        <v>2013</v>
      </c>
      <c r="AC32" s="192">
        <v>2050</v>
      </c>
      <c r="AD32" s="192">
        <v>2084</v>
      </c>
      <c r="AE32" s="192">
        <v>4373</v>
      </c>
      <c r="AF32" s="192">
        <v>4943</v>
      </c>
      <c r="AG32" s="192">
        <v>5037</v>
      </c>
      <c r="AH32" s="192">
        <v>6966</v>
      </c>
      <c r="AI32" s="192">
        <v>10780</v>
      </c>
      <c r="AJ32" s="192">
        <v>12137</v>
      </c>
      <c r="AK32" s="192">
        <v>11215</v>
      </c>
      <c r="AL32" s="192">
        <v>11977</v>
      </c>
      <c r="AM32" s="192">
        <v>11630</v>
      </c>
      <c r="AN32" s="192">
        <v>11403</v>
      </c>
      <c r="AO32" s="192">
        <v>12394</v>
      </c>
      <c r="AP32" s="192">
        <v>12623</v>
      </c>
      <c r="AQ32" s="192">
        <v>14022</v>
      </c>
      <c r="AR32" s="192">
        <v>13221</v>
      </c>
      <c r="AS32" s="192">
        <v>13039</v>
      </c>
      <c r="AT32" s="192">
        <v>15261</v>
      </c>
      <c r="AU32" s="192">
        <v>15197</v>
      </c>
      <c r="AV32" s="192">
        <v>15384</v>
      </c>
      <c r="AW32" s="192">
        <v>13780</v>
      </c>
      <c r="AX32" s="192">
        <v>13496</v>
      </c>
      <c r="AY32" s="192">
        <v>14057</v>
      </c>
      <c r="AZ32" s="192">
        <v>13482</v>
      </c>
      <c r="BA32" s="192">
        <v>14592</v>
      </c>
      <c r="BC32" s="192">
        <v>326841</v>
      </c>
    </row>
    <row r="33" spans="1:55" ht="12.75">
      <c r="A33" s="197">
        <v>5.18</v>
      </c>
      <c r="B33" s="198" t="s">
        <v>87</v>
      </c>
      <c r="C33" s="199">
        <v>0.0045370370370370365</v>
      </c>
      <c r="D33" s="199">
        <v>0.0032870370370370367</v>
      </c>
      <c r="E33" s="199">
        <v>0.003321759259259259</v>
      </c>
      <c r="F33" s="199">
        <v>0.0032175925925925926</v>
      </c>
      <c r="G33" s="199">
        <v>0.0033333333333333335</v>
      </c>
      <c r="H33" s="199">
        <v>0.0032870370370370367</v>
      </c>
      <c r="I33" s="199">
        <v>0.0035069444444444445</v>
      </c>
      <c r="J33" s="199">
        <v>0.003368055555555555</v>
      </c>
      <c r="K33" s="199">
        <v>0.003900462962962963</v>
      </c>
      <c r="L33" s="199">
        <v>0.005555555555555556</v>
      </c>
      <c r="M33" s="199">
        <v>0.0065625</v>
      </c>
      <c r="N33" s="199">
        <v>0.005358796296296296</v>
      </c>
      <c r="O33" s="199">
        <v>0.004895833333333333</v>
      </c>
      <c r="P33" s="199">
        <v>0.004571759259259259</v>
      </c>
      <c r="Q33" s="199">
        <v>0.005729166666666667</v>
      </c>
      <c r="R33" s="199">
        <v>0.004606481481481481</v>
      </c>
      <c r="S33" s="199">
        <v>0.0043287037037037035</v>
      </c>
      <c r="T33" s="199">
        <v>0.0033333333333333335</v>
      </c>
      <c r="U33" s="199">
        <v>0.0027083333333333334</v>
      </c>
      <c r="V33" s="199">
        <v>0.003125</v>
      </c>
      <c r="W33" s="199">
        <v>0.0025810185185185185</v>
      </c>
      <c r="X33" s="199">
        <v>0.002905092592592593</v>
      </c>
      <c r="Y33" s="199">
        <v>0.003414351851851852</v>
      </c>
      <c r="Z33" s="199">
        <v>0.001423611111111111</v>
      </c>
      <c r="AA33" s="199">
        <v>0.0012152777777777778</v>
      </c>
      <c r="AB33" s="199">
        <v>0.0013425925925925925</v>
      </c>
      <c r="AC33" s="199">
        <v>0.0012962962962962963</v>
      </c>
      <c r="AD33" s="199">
        <v>0.001365740740740741</v>
      </c>
      <c r="AE33" s="199">
        <v>0.0009375</v>
      </c>
      <c r="AF33" s="199">
        <v>0.0008333333333333334</v>
      </c>
      <c r="AG33" s="199">
        <v>0.0008101851851851852</v>
      </c>
      <c r="AH33" s="199">
        <v>0.0008680555555555555</v>
      </c>
      <c r="AI33" s="199">
        <v>0.0010069444444444444</v>
      </c>
      <c r="AJ33" s="199">
        <v>0.0009027777777777778</v>
      </c>
      <c r="AK33" s="199">
        <v>0.0009606481481481481</v>
      </c>
      <c r="AL33" s="199">
        <v>0.0009375000000000001</v>
      </c>
      <c r="AM33" s="199">
        <v>0.0009375000000000001</v>
      </c>
      <c r="AN33" s="199">
        <v>0.0010879629629629629</v>
      </c>
      <c r="AO33" s="199">
        <v>0.0007291666666666667</v>
      </c>
      <c r="AP33" s="199">
        <v>0.0007175925925925927</v>
      </c>
      <c r="AQ33" s="199">
        <v>0.0006597222222222221</v>
      </c>
      <c r="AR33" s="199">
        <v>0.0006597222222222221</v>
      </c>
      <c r="AS33" s="199">
        <v>0.0006481481481481481</v>
      </c>
      <c r="AT33" s="199">
        <v>0.0006134259259259259</v>
      </c>
      <c r="AU33" s="199">
        <v>0.0006134259259259259</v>
      </c>
      <c r="AV33" s="199">
        <v>0.0006712962962962962</v>
      </c>
      <c r="AW33" s="199">
        <v>0.0006134259259259259</v>
      </c>
      <c r="AX33" s="199">
        <v>0.0005787037037037038</v>
      </c>
      <c r="AY33" s="199">
        <v>0.0005787037037037038</v>
      </c>
      <c r="AZ33" s="199">
        <v>0.000625</v>
      </c>
      <c r="BA33" s="199">
        <v>0.0006481481481481481</v>
      </c>
      <c r="BC33" s="199">
        <v>0.001208804475038095</v>
      </c>
    </row>
    <row r="34" spans="1:55" ht="12.75">
      <c r="A34" s="197" t="s">
        <v>73</v>
      </c>
      <c r="B34" s="200" t="s">
        <v>88</v>
      </c>
      <c r="C34" s="202" t="s">
        <v>188</v>
      </c>
      <c r="D34" s="202" t="s">
        <v>188</v>
      </c>
      <c r="E34" s="202" t="s">
        <v>188</v>
      </c>
      <c r="F34" s="202" t="s">
        <v>188</v>
      </c>
      <c r="G34" s="202" t="s">
        <v>188</v>
      </c>
      <c r="H34" s="202" t="s">
        <v>188</v>
      </c>
      <c r="I34" s="202" t="s">
        <v>188</v>
      </c>
      <c r="J34" s="202" t="s">
        <v>188</v>
      </c>
      <c r="K34" s="202" t="s">
        <v>188</v>
      </c>
      <c r="L34" s="202" t="s">
        <v>188</v>
      </c>
      <c r="M34" s="202" t="s">
        <v>188</v>
      </c>
      <c r="N34" s="202" t="s">
        <v>188</v>
      </c>
      <c r="O34" s="202" t="s">
        <v>188</v>
      </c>
      <c r="P34" s="202" t="s">
        <v>188</v>
      </c>
      <c r="Q34" s="202" t="s">
        <v>188</v>
      </c>
      <c r="R34" s="202" t="s">
        <v>188</v>
      </c>
      <c r="S34" s="202" t="s">
        <v>188</v>
      </c>
      <c r="T34" s="202" t="s">
        <v>188</v>
      </c>
      <c r="U34" s="202" t="s">
        <v>188</v>
      </c>
      <c r="V34" s="202" t="s">
        <v>188</v>
      </c>
      <c r="W34" s="202" t="s">
        <v>188</v>
      </c>
      <c r="X34" s="202" t="s">
        <v>188</v>
      </c>
      <c r="Y34" s="202" t="s">
        <v>188</v>
      </c>
      <c r="Z34" s="202" t="s">
        <v>188</v>
      </c>
      <c r="AA34" s="202" t="s">
        <v>188</v>
      </c>
      <c r="AB34" s="202" t="s">
        <v>188</v>
      </c>
      <c r="AC34" s="202" t="s">
        <v>188</v>
      </c>
      <c r="AD34" s="202" t="s">
        <v>188</v>
      </c>
      <c r="AE34" s="202" t="s">
        <v>188</v>
      </c>
      <c r="AF34" s="202" t="s">
        <v>188</v>
      </c>
      <c r="AG34" s="202" t="s">
        <v>188</v>
      </c>
      <c r="AH34" s="202" t="s">
        <v>188</v>
      </c>
      <c r="AI34" s="202" t="s">
        <v>188</v>
      </c>
      <c r="AJ34" s="202" t="s">
        <v>188</v>
      </c>
      <c r="AK34" s="202" t="s">
        <v>188</v>
      </c>
      <c r="AL34" s="202" t="s">
        <v>188</v>
      </c>
      <c r="AM34" s="202" t="s">
        <v>188</v>
      </c>
      <c r="AN34" s="202" t="s">
        <v>188</v>
      </c>
      <c r="AO34" s="202" t="s">
        <v>188</v>
      </c>
      <c r="AP34" s="202" t="s">
        <v>188</v>
      </c>
      <c r="AQ34" s="202" t="s">
        <v>188</v>
      </c>
      <c r="AR34" s="202" t="s">
        <v>188</v>
      </c>
      <c r="AS34" s="202" t="s">
        <v>188</v>
      </c>
      <c r="AT34" s="202" t="s">
        <v>188</v>
      </c>
      <c r="AU34" s="202" t="s">
        <v>188</v>
      </c>
      <c r="AV34" s="202" t="s">
        <v>188</v>
      </c>
      <c r="AW34" s="202" t="s">
        <v>188</v>
      </c>
      <c r="AX34" s="202" t="s">
        <v>188</v>
      </c>
      <c r="AY34" s="202" t="s">
        <v>188</v>
      </c>
      <c r="AZ34" s="202" t="s">
        <v>188</v>
      </c>
      <c r="BA34" s="202" t="s">
        <v>188</v>
      </c>
      <c r="BC34" s="202" t="s">
        <v>188</v>
      </c>
    </row>
    <row r="35" ht="5.25" customHeight="1">
      <c r="A35" s="197"/>
    </row>
    <row r="36" spans="1:55" ht="12.75">
      <c r="A36" s="197">
        <v>5.19</v>
      </c>
      <c r="B36" s="190" t="s">
        <v>126</v>
      </c>
      <c r="C36" s="190">
        <v>383</v>
      </c>
      <c r="D36" s="190">
        <v>248</v>
      </c>
      <c r="E36" s="190">
        <v>233</v>
      </c>
      <c r="F36" s="190">
        <v>211</v>
      </c>
      <c r="G36" s="190">
        <v>427</v>
      </c>
      <c r="H36" s="190">
        <v>345</v>
      </c>
      <c r="I36" s="190">
        <v>327</v>
      </c>
      <c r="J36" s="190">
        <v>267</v>
      </c>
      <c r="K36" s="190">
        <v>206</v>
      </c>
      <c r="L36" s="190">
        <v>45</v>
      </c>
      <c r="M36" s="190">
        <v>42</v>
      </c>
      <c r="N36" s="190">
        <v>40</v>
      </c>
      <c r="O36" s="190">
        <v>27</v>
      </c>
      <c r="P36" s="190">
        <v>124</v>
      </c>
      <c r="Q36" s="190">
        <v>263</v>
      </c>
      <c r="R36" s="190">
        <v>524</v>
      </c>
      <c r="S36" s="190">
        <v>509</v>
      </c>
      <c r="T36" s="190">
        <v>272</v>
      </c>
      <c r="U36" s="190">
        <v>236</v>
      </c>
      <c r="V36" s="190">
        <v>323</v>
      </c>
      <c r="W36" s="190">
        <v>314</v>
      </c>
      <c r="X36" s="190">
        <v>507</v>
      </c>
      <c r="Y36" s="190">
        <v>371</v>
      </c>
      <c r="Z36" s="190">
        <v>413</v>
      </c>
      <c r="AA36" s="190">
        <v>444</v>
      </c>
      <c r="AB36" s="190">
        <v>335</v>
      </c>
      <c r="AC36" s="190">
        <v>349</v>
      </c>
      <c r="AD36" s="190">
        <v>363</v>
      </c>
      <c r="AE36" s="190">
        <v>1328</v>
      </c>
      <c r="AF36" s="190">
        <v>377</v>
      </c>
      <c r="AG36" s="190">
        <v>412</v>
      </c>
      <c r="AH36" s="190">
        <v>576</v>
      </c>
      <c r="AI36" s="190">
        <v>1798</v>
      </c>
      <c r="AJ36" s="190">
        <v>1644</v>
      </c>
      <c r="AK36" s="190">
        <v>1686</v>
      </c>
      <c r="AL36" s="190">
        <v>2134</v>
      </c>
      <c r="AM36" s="190">
        <v>1632</v>
      </c>
      <c r="AN36" s="190">
        <v>936</v>
      </c>
      <c r="AO36" s="190">
        <v>847</v>
      </c>
      <c r="AP36" s="190">
        <v>991</v>
      </c>
      <c r="AQ36" s="190">
        <v>1305</v>
      </c>
      <c r="AR36" s="190">
        <v>870</v>
      </c>
      <c r="AS36" s="190">
        <v>909</v>
      </c>
      <c r="AT36" s="190">
        <v>495</v>
      </c>
      <c r="AU36" s="190">
        <v>560</v>
      </c>
      <c r="AV36" s="190">
        <v>913</v>
      </c>
      <c r="AW36" s="190">
        <v>630</v>
      </c>
      <c r="AX36" s="190">
        <v>508</v>
      </c>
      <c r="AY36" s="190">
        <v>475</v>
      </c>
      <c r="AZ36" s="190">
        <v>667</v>
      </c>
      <c r="BA36" s="190">
        <v>1450</v>
      </c>
      <c r="BC36" s="190">
        <v>31291</v>
      </c>
    </row>
    <row r="37" ht="12.75">
      <c r="B37" s="179" t="s">
        <v>111</v>
      </c>
    </row>
    <row r="38" spans="1:55" ht="12.75">
      <c r="A38" s="197">
        <v>5.2</v>
      </c>
      <c r="B38" s="190" t="s">
        <v>89</v>
      </c>
      <c r="C38" s="190">
        <v>98</v>
      </c>
      <c r="D38" s="190">
        <v>131</v>
      </c>
      <c r="E38" s="190">
        <v>102</v>
      </c>
      <c r="F38" s="190">
        <v>93</v>
      </c>
      <c r="G38" s="190">
        <v>170</v>
      </c>
      <c r="H38" s="190">
        <v>124</v>
      </c>
      <c r="I38" s="190">
        <v>109</v>
      </c>
      <c r="J38" s="190">
        <v>104</v>
      </c>
      <c r="K38" s="190">
        <v>144</v>
      </c>
      <c r="L38" s="190">
        <v>25</v>
      </c>
      <c r="M38" s="190">
        <v>28</v>
      </c>
      <c r="N38" s="190">
        <v>29</v>
      </c>
      <c r="O38" s="190">
        <v>18</v>
      </c>
      <c r="P38" s="190">
        <v>52</v>
      </c>
      <c r="Q38" s="190">
        <v>29</v>
      </c>
      <c r="R38" s="190">
        <v>111</v>
      </c>
      <c r="S38" s="190">
        <v>81</v>
      </c>
      <c r="T38" s="190">
        <v>33</v>
      </c>
      <c r="U38" s="190">
        <v>33</v>
      </c>
      <c r="V38" s="190">
        <v>50</v>
      </c>
      <c r="W38" s="190">
        <v>54</v>
      </c>
      <c r="X38" s="190">
        <v>73</v>
      </c>
      <c r="Y38" s="190">
        <v>55</v>
      </c>
      <c r="Z38" s="190">
        <v>55</v>
      </c>
      <c r="AA38" s="190">
        <v>48</v>
      </c>
      <c r="AB38" s="190">
        <v>41</v>
      </c>
      <c r="AC38" s="190">
        <v>40</v>
      </c>
      <c r="AD38" s="190">
        <v>37</v>
      </c>
      <c r="AE38" s="190">
        <v>717</v>
      </c>
      <c r="AF38" s="190">
        <v>226</v>
      </c>
      <c r="AG38" s="190">
        <v>231</v>
      </c>
      <c r="AH38" s="190">
        <v>344</v>
      </c>
      <c r="AI38" s="190">
        <v>644</v>
      </c>
      <c r="AJ38" s="190">
        <v>648</v>
      </c>
      <c r="AK38" s="190">
        <v>571</v>
      </c>
      <c r="AL38" s="190">
        <v>753</v>
      </c>
      <c r="AM38" s="190">
        <v>827</v>
      </c>
      <c r="AN38" s="190">
        <v>529</v>
      </c>
      <c r="AO38" s="190">
        <v>416</v>
      </c>
      <c r="AP38" s="190">
        <v>444</v>
      </c>
      <c r="AQ38" s="190">
        <v>385</v>
      </c>
      <c r="AR38" s="190">
        <v>496</v>
      </c>
      <c r="AS38" s="190">
        <v>567</v>
      </c>
      <c r="AT38" s="190">
        <v>265</v>
      </c>
      <c r="AU38" s="190">
        <v>306</v>
      </c>
      <c r="AV38" s="190">
        <v>383</v>
      </c>
      <c r="AW38" s="190">
        <v>296</v>
      </c>
      <c r="AX38" s="190">
        <v>248</v>
      </c>
      <c r="AY38" s="190">
        <v>277</v>
      </c>
      <c r="AZ38" s="190">
        <v>291</v>
      </c>
      <c r="BA38" s="190">
        <v>617</v>
      </c>
      <c r="BC38" s="190">
        <v>12448</v>
      </c>
    </row>
    <row r="39" ht="5.25" customHeight="1"/>
    <row r="40" spans="1:55" ht="12.75">
      <c r="A40" s="197">
        <v>5.21</v>
      </c>
      <c r="B40" s="205" t="s">
        <v>127</v>
      </c>
      <c r="C40" s="260">
        <v>0.0029282407407407412</v>
      </c>
      <c r="D40" s="260">
        <v>0.004131944444444444</v>
      </c>
      <c r="E40" s="260">
        <v>0.0044212962962962956</v>
      </c>
      <c r="F40" s="260">
        <v>0.004780092592592592</v>
      </c>
      <c r="G40" s="260">
        <v>0.004918981481481482</v>
      </c>
      <c r="H40" s="260">
        <v>0.004675925925925926</v>
      </c>
      <c r="I40" s="260">
        <v>0.004722222222222222</v>
      </c>
      <c r="J40" s="260">
        <v>0.004571759259259259</v>
      </c>
      <c r="K40" s="260">
        <v>0.004930555555555555</v>
      </c>
      <c r="L40" s="260">
        <v>0.004803240740740741</v>
      </c>
      <c r="M40" s="260">
        <v>0.004861111111111111</v>
      </c>
      <c r="N40" s="260">
        <v>0.004907407407407407</v>
      </c>
      <c r="O40" s="260">
        <v>0.00462962962962963</v>
      </c>
      <c r="P40" s="260">
        <v>0.004953703703703704</v>
      </c>
      <c r="Q40" s="260">
        <v>0.005219907407407407</v>
      </c>
      <c r="R40" s="260">
        <v>0.0053125</v>
      </c>
      <c r="S40" s="260">
        <v>0.005416666666666667</v>
      </c>
      <c r="T40" s="260">
        <v>0.0059722222222222225</v>
      </c>
      <c r="U40" s="260">
        <v>0.0038541666666666668</v>
      </c>
      <c r="V40" s="260">
        <v>0.004699074074074074</v>
      </c>
      <c r="W40" s="260">
        <v>0.004722222222222222</v>
      </c>
      <c r="X40" s="260">
        <v>0.0037962962962962963</v>
      </c>
      <c r="Y40" s="260">
        <v>0.0030555555555555557</v>
      </c>
      <c r="Z40" s="260">
        <v>0.002511574074074074</v>
      </c>
      <c r="AA40" s="260">
        <v>0.0049884259259259265</v>
      </c>
      <c r="AB40" s="260">
        <v>0.004942129629629629</v>
      </c>
      <c r="AC40" s="260">
        <v>0.005023148148148148</v>
      </c>
      <c r="AD40" s="260">
        <v>0.0052430555555555555</v>
      </c>
      <c r="AE40" s="260">
        <v>0.00537037037037037</v>
      </c>
      <c r="AF40" s="260">
        <v>0.005185185185185185</v>
      </c>
      <c r="AG40" s="260">
        <v>0.005208333333333333</v>
      </c>
      <c r="AH40" s="260">
        <v>0.00537037037037037</v>
      </c>
      <c r="AI40" s="260">
        <v>0.005405092592592592</v>
      </c>
      <c r="AJ40" s="260">
        <v>0.005092592592592592</v>
      </c>
      <c r="AK40" s="260">
        <v>0.0052662037037037035</v>
      </c>
      <c r="AL40" s="260">
        <v>0.005277777777777777</v>
      </c>
      <c r="AM40" s="260">
        <v>0.0051967592592592595</v>
      </c>
      <c r="AN40" s="260">
        <v>0.005277777777777777</v>
      </c>
      <c r="AO40" s="260">
        <v>0.00537037037037037</v>
      </c>
      <c r="AP40" s="260">
        <v>0.007418981481481481</v>
      </c>
      <c r="AQ40" s="260">
        <v>0.007222222222222223</v>
      </c>
      <c r="AR40" s="260">
        <v>0.0072106481481481475</v>
      </c>
      <c r="AS40" s="260">
        <v>0.007291666666666666</v>
      </c>
      <c r="AT40" s="260">
        <v>0.007256944444444444</v>
      </c>
      <c r="AU40" s="260">
        <v>0.007083333333333333</v>
      </c>
      <c r="AV40" s="260">
        <v>0.007002314814814815</v>
      </c>
      <c r="AW40" s="260">
        <v>0.007291666666666666</v>
      </c>
      <c r="AX40" s="260">
        <v>0.0071874999999999994</v>
      </c>
      <c r="AY40" s="260">
        <v>0.007094907407407407</v>
      </c>
      <c r="AZ40" s="260">
        <v>0.007337962962962963</v>
      </c>
      <c r="BA40" s="260">
        <v>0.007314814814814815</v>
      </c>
      <c r="BC40" s="206">
        <v>0.005882551535209595</v>
      </c>
    </row>
    <row r="41" ht="6" customHeight="1">
      <c r="A41" s="197"/>
    </row>
    <row r="42" spans="1:53" ht="12.75">
      <c r="A42" s="197"/>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row>
    <row r="43" ht="15.75">
      <c r="A43" s="293" t="s">
        <v>133</v>
      </c>
    </row>
    <row r="44" spans="1:55" ht="12.75">
      <c r="A44" s="208">
        <v>6.2</v>
      </c>
      <c r="B44" s="192" t="s">
        <v>16</v>
      </c>
      <c r="C44" s="192">
        <v>47794.53333333333</v>
      </c>
      <c r="D44" s="192">
        <v>66044.28333333334</v>
      </c>
      <c r="E44" s="192">
        <v>60374.666666666664</v>
      </c>
      <c r="F44" s="192">
        <v>52051.166666666664</v>
      </c>
      <c r="G44" s="192">
        <v>77622.06666666667</v>
      </c>
      <c r="H44" s="192">
        <v>71858.38333333333</v>
      </c>
      <c r="I44" s="192">
        <v>54361.53333333333</v>
      </c>
      <c r="J44" s="192">
        <v>60467.5</v>
      </c>
      <c r="K44" s="192">
        <v>71884.15</v>
      </c>
      <c r="L44" s="192">
        <v>62491.55</v>
      </c>
      <c r="M44" s="192">
        <v>55342.28333333333</v>
      </c>
      <c r="N44" s="192">
        <v>59792.566666666666</v>
      </c>
      <c r="O44" s="192">
        <v>58095.5</v>
      </c>
      <c r="P44" s="192">
        <v>63236.73333333333</v>
      </c>
      <c r="Q44" s="192">
        <v>66950</v>
      </c>
      <c r="R44" s="192">
        <v>59188</v>
      </c>
      <c r="S44" s="192">
        <v>71720</v>
      </c>
      <c r="T44" s="192">
        <v>155801.5</v>
      </c>
      <c r="U44" s="192">
        <v>66390.81666666667</v>
      </c>
      <c r="V44" s="192">
        <v>66709.56666666667</v>
      </c>
      <c r="W44" s="192">
        <v>67588.1</v>
      </c>
      <c r="X44" s="192">
        <v>67955.56666666667</v>
      </c>
      <c r="Y44" s="192">
        <v>72755.85</v>
      </c>
      <c r="Z44" s="192">
        <v>69444.98333333334</v>
      </c>
      <c r="AA44" s="192">
        <v>71386</v>
      </c>
      <c r="AB44" s="192">
        <v>67101</v>
      </c>
      <c r="AC44" s="192">
        <v>69654</v>
      </c>
      <c r="AD44" s="192">
        <v>85898</v>
      </c>
      <c r="AE44" s="192">
        <v>207706</v>
      </c>
      <c r="AF44" s="209" t="s">
        <v>188</v>
      </c>
      <c r="AG44" s="192">
        <v>186613</v>
      </c>
      <c r="AH44" s="192">
        <v>258759</v>
      </c>
      <c r="AI44" s="192">
        <v>391823</v>
      </c>
      <c r="AJ44" s="192">
        <v>398596</v>
      </c>
      <c r="AK44" s="192">
        <v>124124</v>
      </c>
      <c r="AL44" s="192">
        <v>379716</v>
      </c>
      <c r="AM44" s="192">
        <v>348511</v>
      </c>
      <c r="AN44" s="192">
        <v>316209</v>
      </c>
      <c r="AO44" s="192">
        <v>346764</v>
      </c>
      <c r="AP44" s="192">
        <v>364288</v>
      </c>
      <c r="AQ44" s="209" t="s">
        <v>188</v>
      </c>
      <c r="AR44" s="209" t="s">
        <v>188</v>
      </c>
      <c r="AS44" s="192">
        <v>356483</v>
      </c>
      <c r="AT44" s="192">
        <v>406284</v>
      </c>
      <c r="AU44" s="192">
        <v>408561</v>
      </c>
      <c r="AV44" s="192">
        <v>422444</v>
      </c>
      <c r="AW44" s="192">
        <v>369439</v>
      </c>
      <c r="AX44" s="192">
        <v>362195</v>
      </c>
      <c r="AY44" s="192">
        <v>378351</v>
      </c>
      <c r="AZ44" s="192">
        <v>368720</v>
      </c>
      <c r="BA44" s="192">
        <v>413880</v>
      </c>
      <c r="BC44" s="192">
        <v>8729426.3</v>
      </c>
    </row>
    <row r="45" spans="1:55" ht="12.75">
      <c r="A45" s="208">
        <v>6.3</v>
      </c>
      <c r="B45" s="193" t="s">
        <v>17</v>
      </c>
      <c r="C45" s="193">
        <v>10212.733333333334</v>
      </c>
      <c r="D45" s="193">
        <v>10786.9</v>
      </c>
      <c r="E45" s="193">
        <v>13819</v>
      </c>
      <c r="F45" s="193">
        <v>15119.166666666666</v>
      </c>
      <c r="G45" s="193">
        <v>19672.083333333332</v>
      </c>
      <c r="H45" s="193">
        <v>17371.883333333335</v>
      </c>
      <c r="I45" s="193">
        <v>14601.466666666667</v>
      </c>
      <c r="J45" s="193">
        <v>17133.916666666668</v>
      </c>
      <c r="K45" s="193">
        <v>22651.1</v>
      </c>
      <c r="L45" s="193">
        <v>15855.833333333334</v>
      </c>
      <c r="M45" s="193">
        <v>14019.966666666667</v>
      </c>
      <c r="N45" s="193">
        <v>15102.583333333334</v>
      </c>
      <c r="O45" s="193">
        <v>14331.016666666666</v>
      </c>
      <c r="P45" s="193">
        <v>15248.483333333334</v>
      </c>
      <c r="Q45" s="193">
        <v>17964</v>
      </c>
      <c r="R45" s="193">
        <v>16112</v>
      </c>
      <c r="S45" s="193">
        <v>19764</v>
      </c>
      <c r="T45" s="193">
        <v>16854</v>
      </c>
      <c r="U45" s="193">
        <v>16302</v>
      </c>
      <c r="V45" s="193">
        <v>16572</v>
      </c>
      <c r="W45" s="193">
        <v>16572</v>
      </c>
      <c r="X45" s="193">
        <v>16568</v>
      </c>
      <c r="Y45" s="193">
        <v>17402</v>
      </c>
      <c r="Z45" s="193">
        <v>17842</v>
      </c>
      <c r="AA45" s="193">
        <v>18172</v>
      </c>
      <c r="AB45" s="193">
        <v>17213</v>
      </c>
      <c r="AC45" s="193">
        <v>17294</v>
      </c>
      <c r="AD45" s="193">
        <v>18488</v>
      </c>
      <c r="AE45" s="193">
        <v>50046</v>
      </c>
      <c r="AF45" s="210" t="s">
        <v>188</v>
      </c>
      <c r="AG45" s="193">
        <v>50849</v>
      </c>
      <c r="AH45" s="193">
        <v>70885</v>
      </c>
      <c r="AI45" s="193">
        <v>120624</v>
      </c>
      <c r="AJ45" s="193">
        <v>132645</v>
      </c>
      <c r="AK45" s="193">
        <v>358746</v>
      </c>
      <c r="AL45" s="193">
        <v>129081</v>
      </c>
      <c r="AM45" s="193">
        <v>118980</v>
      </c>
      <c r="AN45" s="193">
        <v>114047</v>
      </c>
      <c r="AO45" s="193">
        <v>126448</v>
      </c>
      <c r="AP45" s="193">
        <v>133446</v>
      </c>
      <c r="AQ45" s="210" t="s">
        <v>188</v>
      </c>
      <c r="AR45" s="210" t="s">
        <v>188</v>
      </c>
      <c r="AS45" s="193">
        <v>136136</v>
      </c>
      <c r="AT45" s="193">
        <v>150330</v>
      </c>
      <c r="AU45" s="193">
        <v>144946</v>
      </c>
      <c r="AV45" s="193">
        <v>147147</v>
      </c>
      <c r="AW45" s="193">
        <v>132881</v>
      </c>
      <c r="AX45" s="193">
        <v>133238</v>
      </c>
      <c r="AY45" s="193">
        <v>131719</v>
      </c>
      <c r="AZ45" s="193">
        <v>128269</v>
      </c>
      <c r="BA45" s="193">
        <v>142112</v>
      </c>
      <c r="BC45" s="193">
        <v>3111620.1333333333</v>
      </c>
    </row>
    <row r="46" ht="12.75">
      <c r="A46" s="208"/>
    </row>
    <row r="47" spans="1:53" ht="15.75">
      <c r="A47" s="185" t="s">
        <v>134</v>
      </c>
      <c r="Q47" s="294" t="s">
        <v>258</v>
      </c>
      <c r="W47" s="294" t="s">
        <v>259</v>
      </c>
      <c r="AD47" s="294" t="s">
        <v>262</v>
      </c>
      <c r="AH47" s="294" t="s">
        <v>261</v>
      </c>
      <c r="AO47" s="294" t="s">
        <v>260</v>
      </c>
      <c r="AU47" s="294" t="s">
        <v>263</v>
      </c>
      <c r="AV47" s="294"/>
      <c r="AW47" s="294"/>
      <c r="AX47" s="294"/>
      <c r="AY47" s="294"/>
      <c r="AZ47" s="294"/>
      <c r="BA47" s="294" t="s">
        <v>265</v>
      </c>
    </row>
    <row r="48" spans="1:55" ht="12.75">
      <c r="A48" s="208">
        <v>7.2</v>
      </c>
      <c r="B48" s="190" t="s">
        <v>135</v>
      </c>
      <c r="Q48" s="190">
        <v>555</v>
      </c>
      <c r="W48" s="190">
        <v>522</v>
      </c>
      <c r="AD48" s="190">
        <v>208</v>
      </c>
      <c r="AH48" s="190">
        <v>209</v>
      </c>
      <c r="AO48" s="190">
        <v>162</v>
      </c>
      <c r="AU48" s="190">
        <v>634</v>
      </c>
      <c r="BA48" s="190">
        <v>133</v>
      </c>
      <c r="BC48" s="190">
        <v>2423</v>
      </c>
    </row>
    <row r="49" spans="1:2" ht="12.75">
      <c r="A49" s="208"/>
      <c r="B49" s="179" t="s">
        <v>111</v>
      </c>
    </row>
    <row r="50" spans="1:55" ht="12.75">
      <c r="A50" s="208">
        <v>7.3</v>
      </c>
      <c r="B50" s="192" t="s">
        <v>136</v>
      </c>
      <c r="Q50" s="192">
        <v>416</v>
      </c>
      <c r="W50" s="192">
        <v>374</v>
      </c>
      <c r="AD50" s="192">
        <v>178</v>
      </c>
      <c r="AH50" s="192">
        <v>166</v>
      </c>
      <c r="AO50" s="192">
        <v>83</v>
      </c>
      <c r="AU50" s="192">
        <v>365</v>
      </c>
      <c r="BA50" s="192">
        <v>88</v>
      </c>
      <c r="BC50" s="192">
        <v>1670</v>
      </c>
    </row>
    <row r="51" spans="1:55" ht="12.75">
      <c r="A51" s="208">
        <v>7.4</v>
      </c>
      <c r="B51" s="198" t="s">
        <v>137</v>
      </c>
      <c r="Q51" s="198">
        <v>96</v>
      </c>
      <c r="W51" s="198">
        <v>84</v>
      </c>
      <c r="AD51" s="198">
        <v>25</v>
      </c>
      <c r="AH51" s="198">
        <v>27</v>
      </c>
      <c r="AO51" s="198">
        <v>47</v>
      </c>
      <c r="AU51" s="198">
        <v>159</v>
      </c>
      <c r="BA51" s="198">
        <v>10</v>
      </c>
      <c r="BC51" s="198">
        <v>448</v>
      </c>
    </row>
    <row r="52" spans="1:55" ht="12.75">
      <c r="A52" s="208">
        <v>7.5</v>
      </c>
      <c r="B52" s="198" t="s">
        <v>138</v>
      </c>
      <c r="Q52" s="198">
        <v>13</v>
      </c>
      <c r="W52" s="198">
        <v>18</v>
      </c>
      <c r="AD52" s="198">
        <v>1</v>
      </c>
      <c r="AH52" s="198">
        <v>6</v>
      </c>
      <c r="AO52" s="198">
        <v>8</v>
      </c>
      <c r="AU52" s="198">
        <v>35</v>
      </c>
      <c r="BA52" s="198">
        <v>12</v>
      </c>
      <c r="BC52" s="198">
        <v>93</v>
      </c>
    </row>
    <row r="53" spans="1:55" ht="12.75">
      <c r="A53" s="208">
        <v>7.6</v>
      </c>
      <c r="B53" s="198" t="s">
        <v>139</v>
      </c>
      <c r="Q53" s="198">
        <v>22</v>
      </c>
      <c r="W53" s="198">
        <v>27</v>
      </c>
      <c r="AD53" s="198">
        <v>2</v>
      </c>
      <c r="AH53" s="198">
        <v>10</v>
      </c>
      <c r="AO53" s="198">
        <v>20</v>
      </c>
      <c r="AU53" s="198">
        <v>57</v>
      </c>
      <c r="BA53" s="198">
        <v>8</v>
      </c>
      <c r="BC53" s="198">
        <v>146</v>
      </c>
    </row>
    <row r="54" spans="1:55" ht="12.75">
      <c r="A54" s="208">
        <v>7.7</v>
      </c>
      <c r="B54" s="193" t="s">
        <v>90</v>
      </c>
      <c r="Q54" s="193">
        <v>8</v>
      </c>
      <c r="W54" s="193">
        <v>19</v>
      </c>
      <c r="AD54" s="193">
        <v>2</v>
      </c>
      <c r="AH54" s="193"/>
      <c r="AO54" s="193">
        <v>1</v>
      </c>
      <c r="AU54" s="193">
        <v>18</v>
      </c>
      <c r="BA54" s="193">
        <v>0</v>
      </c>
      <c r="BC54" s="193">
        <v>48</v>
      </c>
    </row>
    <row r="55" ht="12.75">
      <c r="A55" s="208"/>
    </row>
    <row r="56" spans="1:55" ht="12.75">
      <c r="A56" s="208">
        <v>7.8</v>
      </c>
      <c r="B56" s="192" t="s">
        <v>140</v>
      </c>
      <c r="Q56" s="192">
        <v>454</v>
      </c>
      <c r="W56" s="192">
        <v>430</v>
      </c>
      <c r="AD56" s="192"/>
      <c r="AH56" s="192"/>
      <c r="AO56" s="192">
        <v>138</v>
      </c>
      <c r="AU56" s="192">
        <v>538</v>
      </c>
      <c r="BA56" s="192">
        <v>108</v>
      </c>
      <c r="BC56" s="192">
        <v>1668</v>
      </c>
    </row>
    <row r="57" spans="1:55" ht="12.75">
      <c r="A57" s="208">
        <v>7.9</v>
      </c>
      <c r="B57" s="198" t="s">
        <v>141</v>
      </c>
      <c r="Q57" s="198">
        <v>48</v>
      </c>
      <c r="W57" s="198">
        <v>45</v>
      </c>
      <c r="AD57" s="198"/>
      <c r="AH57" s="198"/>
      <c r="AO57" s="198">
        <v>10</v>
      </c>
      <c r="AU57" s="198">
        <v>44</v>
      </c>
      <c r="BA57" s="198">
        <v>14</v>
      </c>
      <c r="BC57" s="198">
        <v>161</v>
      </c>
    </row>
    <row r="58" spans="1:55" ht="12.75">
      <c r="A58" s="197">
        <v>7.1</v>
      </c>
      <c r="B58" s="198" t="s">
        <v>142</v>
      </c>
      <c r="Q58" s="198">
        <v>11</v>
      </c>
      <c r="W58" s="198">
        <v>13</v>
      </c>
      <c r="AD58" s="198"/>
      <c r="AH58" s="198"/>
      <c r="AO58" s="198">
        <v>4</v>
      </c>
      <c r="AU58" s="198">
        <v>15</v>
      </c>
      <c r="BA58" s="198">
        <v>5</v>
      </c>
      <c r="BC58" s="198">
        <v>48</v>
      </c>
    </row>
    <row r="59" spans="1:55" ht="12.75">
      <c r="A59" s="197">
        <v>7.11</v>
      </c>
      <c r="B59" s="193" t="s">
        <v>148</v>
      </c>
      <c r="Q59" s="193">
        <v>42</v>
      </c>
      <c r="W59" s="193">
        <v>34</v>
      </c>
      <c r="AD59" s="193"/>
      <c r="AH59" s="193"/>
      <c r="AO59" s="193">
        <v>10</v>
      </c>
      <c r="AU59" s="193">
        <v>37</v>
      </c>
      <c r="BA59" s="193">
        <v>6</v>
      </c>
      <c r="BC59" s="193">
        <v>129</v>
      </c>
    </row>
    <row r="60" ht="12.75">
      <c r="A60" s="208"/>
    </row>
    <row r="61" spans="1:55" ht="12.75">
      <c r="A61" s="197">
        <v>7.12</v>
      </c>
      <c r="B61" s="192" t="s">
        <v>143</v>
      </c>
      <c r="Q61" s="192">
        <v>158</v>
      </c>
      <c r="W61" s="192">
        <v>138</v>
      </c>
      <c r="AD61" s="192">
        <v>109</v>
      </c>
      <c r="AH61" s="192">
        <v>91</v>
      </c>
      <c r="AO61" s="192">
        <v>64</v>
      </c>
      <c r="AU61" s="192">
        <v>285</v>
      </c>
      <c r="BA61" s="192">
        <v>67</v>
      </c>
      <c r="BC61" s="192">
        <v>912</v>
      </c>
    </row>
    <row r="62" spans="1:55" ht="12.75">
      <c r="A62" s="197">
        <v>7.13</v>
      </c>
      <c r="B62" s="198" t="s">
        <v>144</v>
      </c>
      <c r="Q62" s="198">
        <v>268</v>
      </c>
      <c r="W62" s="198">
        <v>275</v>
      </c>
      <c r="AD62" s="198">
        <v>34</v>
      </c>
      <c r="AH62" s="198">
        <v>68</v>
      </c>
      <c r="AO62" s="198">
        <v>62</v>
      </c>
      <c r="AU62" s="198">
        <v>211</v>
      </c>
      <c r="BA62" s="198">
        <v>37</v>
      </c>
      <c r="BC62" s="198">
        <v>955</v>
      </c>
    </row>
    <row r="63" spans="1:55" ht="12.75">
      <c r="A63" s="197">
        <v>7.14</v>
      </c>
      <c r="B63" s="198" t="s">
        <v>145</v>
      </c>
      <c r="Q63" s="198">
        <v>69</v>
      </c>
      <c r="W63" s="198">
        <v>47</v>
      </c>
      <c r="AD63" s="198">
        <v>24</v>
      </c>
      <c r="AH63" s="198">
        <v>36</v>
      </c>
      <c r="AO63" s="198">
        <v>20</v>
      </c>
      <c r="AU63" s="198">
        <v>69</v>
      </c>
      <c r="BA63" s="198">
        <v>9</v>
      </c>
      <c r="BC63" s="198">
        <v>274</v>
      </c>
    </row>
    <row r="64" spans="1:55" ht="12.75">
      <c r="A64" s="197">
        <v>7.15</v>
      </c>
      <c r="B64" s="198" t="s">
        <v>146</v>
      </c>
      <c r="Q64" s="198">
        <v>18</v>
      </c>
      <c r="W64" s="198">
        <v>19</v>
      </c>
      <c r="AD64" s="198">
        <v>5</v>
      </c>
      <c r="AH64" s="198">
        <v>10</v>
      </c>
      <c r="AO64" s="198">
        <v>11</v>
      </c>
      <c r="AU64" s="198">
        <v>50</v>
      </c>
      <c r="BA64" s="198">
        <v>13</v>
      </c>
      <c r="BC64" s="198">
        <v>126</v>
      </c>
    </row>
    <row r="65" spans="1:55" ht="12.75">
      <c r="A65" s="197">
        <v>7.16</v>
      </c>
      <c r="B65" s="193" t="s">
        <v>147</v>
      </c>
      <c r="Q65" s="193">
        <v>42</v>
      </c>
      <c r="W65" s="193">
        <v>43</v>
      </c>
      <c r="AD65" s="193">
        <v>2</v>
      </c>
      <c r="AH65" s="193">
        <v>3</v>
      </c>
      <c r="AO65" s="193">
        <v>5</v>
      </c>
      <c r="AU65" s="193">
        <v>19</v>
      </c>
      <c r="BA65" s="193">
        <v>7</v>
      </c>
      <c r="BC65" s="193">
        <v>121</v>
      </c>
    </row>
    <row r="66" ht="12.75">
      <c r="A66" s="208"/>
    </row>
    <row r="67" spans="1:55" ht="12.75">
      <c r="A67" s="197">
        <v>7.17</v>
      </c>
      <c r="B67" s="190" t="s">
        <v>149</v>
      </c>
      <c r="Q67" s="190">
        <v>84</v>
      </c>
      <c r="W67" s="190">
        <v>83</v>
      </c>
      <c r="AD67" s="190">
        <v>15</v>
      </c>
      <c r="AH67" s="190">
        <v>22</v>
      </c>
      <c r="AO67" s="190">
        <v>52</v>
      </c>
      <c r="AU67" s="190">
        <v>174</v>
      </c>
      <c r="BA67" s="190">
        <v>39</v>
      </c>
      <c r="BC67" s="190">
        <v>469</v>
      </c>
    </row>
    <row r="68" spans="1:2" ht="12.75">
      <c r="A68" s="197"/>
      <c r="B68" s="179" t="s">
        <v>111</v>
      </c>
    </row>
    <row r="69" spans="1:55" ht="12.75">
      <c r="A69" s="197">
        <v>7.18</v>
      </c>
      <c r="B69" s="192" t="s">
        <v>150</v>
      </c>
      <c r="Q69" s="192">
        <v>11</v>
      </c>
      <c r="W69" s="192">
        <v>12</v>
      </c>
      <c r="AD69" s="192">
        <v>2</v>
      </c>
      <c r="AH69" s="192">
        <v>7</v>
      </c>
      <c r="AO69" s="192">
        <v>35</v>
      </c>
      <c r="AU69" s="192">
        <v>114</v>
      </c>
      <c r="BA69" s="192">
        <v>28</v>
      </c>
      <c r="BC69" s="192">
        <v>209</v>
      </c>
    </row>
    <row r="70" spans="1:55" ht="12.75">
      <c r="A70" s="197">
        <v>7.1899999999999995</v>
      </c>
      <c r="B70" s="198" t="s">
        <v>151</v>
      </c>
      <c r="Q70" s="198">
        <v>8</v>
      </c>
      <c r="W70" s="198">
        <v>8</v>
      </c>
      <c r="AD70" s="198">
        <v>1</v>
      </c>
      <c r="AH70" s="198">
        <v>2</v>
      </c>
      <c r="AO70" s="198">
        <v>5</v>
      </c>
      <c r="AU70" s="198">
        <v>19</v>
      </c>
      <c r="BA70" s="198">
        <v>3</v>
      </c>
      <c r="BC70" s="198">
        <v>46</v>
      </c>
    </row>
    <row r="71" spans="1:55" ht="12.75">
      <c r="A71" s="197">
        <v>7.199999999999999</v>
      </c>
      <c r="B71" s="198" t="s">
        <v>152</v>
      </c>
      <c r="Q71" s="198">
        <v>23</v>
      </c>
      <c r="W71" s="198">
        <v>24</v>
      </c>
      <c r="AD71" s="198">
        <v>10</v>
      </c>
      <c r="AH71" s="198">
        <v>10</v>
      </c>
      <c r="AO71" s="198">
        <v>7</v>
      </c>
      <c r="AU71" s="198">
        <v>19</v>
      </c>
      <c r="BA71" s="198">
        <v>8</v>
      </c>
      <c r="BC71" s="198">
        <v>101</v>
      </c>
    </row>
    <row r="72" spans="1:55" ht="12.75">
      <c r="A72" s="197">
        <v>7.209999999999999</v>
      </c>
      <c r="B72" s="193" t="s">
        <v>153</v>
      </c>
      <c r="Q72" s="193">
        <v>2</v>
      </c>
      <c r="W72" s="193">
        <v>1</v>
      </c>
      <c r="AD72" s="193">
        <v>2</v>
      </c>
      <c r="AH72" s="193">
        <v>3</v>
      </c>
      <c r="AO72" s="193">
        <v>2</v>
      </c>
      <c r="AU72" s="193">
        <v>6</v>
      </c>
      <c r="BA72" s="193">
        <v>0</v>
      </c>
      <c r="BC72" s="193">
        <v>16</v>
      </c>
    </row>
    <row r="73" ht="12.75">
      <c r="A73" s="208"/>
    </row>
    <row r="74" spans="1:55" ht="12.75">
      <c r="A74" s="197">
        <v>7.219999999999999</v>
      </c>
      <c r="B74" s="190" t="s">
        <v>154</v>
      </c>
      <c r="Q74" s="190">
        <v>86</v>
      </c>
      <c r="W74" s="190">
        <v>82</v>
      </c>
      <c r="AD74" s="190">
        <v>64</v>
      </c>
      <c r="AH74" s="190">
        <v>63</v>
      </c>
      <c r="AO74" s="190">
        <v>33</v>
      </c>
      <c r="AU74" s="190">
        <v>153</v>
      </c>
      <c r="BA74" s="190">
        <v>42</v>
      </c>
      <c r="BC74" s="190">
        <v>523</v>
      </c>
    </row>
    <row r="75" spans="1:2" ht="12.75">
      <c r="A75" s="197"/>
      <c r="B75" s="179" t="s">
        <v>111</v>
      </c>
    </row>
    <row r="76" spans="1:55" ht="12.75">
      <c r="A76" s="197">
        <v>7.229999999999999</v>
      </c>
      <c r="B76" s="192" t="s">
        <v>150</v>
      </c>
      <c r="Q76" s="192">
        <v>0</v>
      </c>
      <c r="W76" s="192">
        <v>1</v>
      </c>
      <c r="AD76" s="192">
        <v>1</v>
      </c>
      <c r="AH76" s="192">
        <v>4</v>
      </c>
      <c r="AO76" s="192">
        <v>8</v>
      </c>
      <c r="AU76" s="192">
        <v>32</v>
      </c>
      <c r="BA76" s="192">
        <v>7</v>
      </c>
      <c r="BC76" s="192">
        <v>53</v>
      </c>
    </row>
    <row r="77" spans="1:55" ht="12.75">
      <c r="A77" s="197">
        <v>7.239999999999998</v>
      </c>
      <c r="B77" s="198" t="s">
        <v>151</v>
      </c>
      <c r="Q77" s="198">
        <v>9</v>
      </c>
      <c r="W77" s="198">
        <v>6</v>
      </c>
      <c r="AD77" s="198">
        <v>10</v>
      </c>
      <c r="AH77" s="198">
        <v>13</v>
      </c>
      <c r="AO77" s="198">
        <v>12</v>
      </c>
      <c r="AU77" s="198">
        <v>48</v>
      </c>
      <c r="BA77" s="198">
        <v>19</v>
      </c>
      <c r="BC77" s="198">
        <v>117</v>
      </c>
    </row>
    <row r="78" spans="1:55" ht="12.75">
      <c r="A78" s="197">
        <v>7.249999999999998</v>
      </c>
      <c r="B78" s="198" t="s">
        <v>152</v>
      </c>
      <c r="Q78" s="198">
        <v>38</v>
      </c>
      <c r="W78" s="198">
        <v>24</v>
      </c>
      <c r="AD78" s="198">
        <v>42</v>
      </c>
      <c r="AH78" s="198">
        <v>39</v>
      </c>
      <c r="AO78" s="198">
        <v>6</v>
      </c>
      <c r="AU78" s="198">
        <v>48</v>
      </c>
      <c r="BA78" s="198">
        <v>13</v>
      </c>
      <c r="BC78" s="198">
        <v>210</v>
      </c>
    </row>
    <row r="79" spans="1:55" ht="12.75">
      <c r="A79" s="197">
        <v>7.259999999999998</v>
      </c>
      <c r="B79" s="193" t="s">
        <v>153</v>
      </c>
      <c r="Q79" s="193">
        <v>1</v>
      </c>
      <c r="W79" s="193">
        <v>2</v>
      </c>
      <c r="AD79" s="193">
        <v>11</v>
      </c>
      <c r="AH79" s="193">
        <v>7</v>
      </c>
      <c r="AO79" s="193">
        <v>5</v>
      </c>
      <c r="AU79" s="193">
        <v>13</v>
      </c>
      <c r="BA79" s="193">
        <v>3</v>
      </c>
      <c r="BC79" s="193">
        <v>42</v>
      </c>
    </row>
    <row r="80" ht="12.75">
      <c r="A80" s="208"/>
    </row>
    <row r="81" spans="1:55" ht="12.75">
      <c r="A81" s="197">
        <v>7.269999999999998</v>
      </c>
      <c r="B81" s="190" t="s">
        <v>155</v>
      </c>
      <c r="Q81" s="190">
        <v>460</v>
      </c>
      <c r="W81" s="190">
        <v>356</v>
      </c>
      <c r="AD81" s="190">
        <v>71</v>
      </c>
      <c r="AH81" s="190">
        <v>97</v>
      </c>
      <c r="AO81" s="190">
        <v>57</v>
      </c>
      <c r="AU81" s="190">
        <v>231</v>
      </c>
      <c r="BA81" s="190">
        <v>30</v>
      </c>
      <c r="BC81" s="190">
        <v>1302</v>
      </c>
    </row>
    <row r="82" spans="1:2" ht="12.75">
      <c r="A82" s="197"/>
      <c r="B82" s="179" t="s">
        <v>111</v>
      </c>
    </row>
    <row r="83" spans="1:55" ht="12.75">
      <c r="A83" s="197">
        <v>7.279999999999998</v>
      </c>
      <c r="B83" s="192" t="s">
        <v>150</v>
      </c>
      <c r="Q83" s="192">
        <v>10</v>
      </c>
      <c r="W83" s="192">
        <v>4</v>
      </c>
      <c r="AD83" s="192">
        <v>0</v>
      </c>
      <c r="AH83" s="192">
        <v>3</v>
      </c>
      <c r="AO83" s="192">
        <v>6</v>
      </c>
      <c r="AU83" s="192">
        <v>26</v>
      </c>
      <c r="BA83" s="192">
        <v>5</v>
      </c>
      <c r="BC83" s="192">
        <v>54</v>
      </c>
    </row>
    <row r="84" spans="1:55" ht="12.75">
      <c r="A84" s="197">
        <v>7.289999999999997</v>
      </c>
      <c r="B84" s="198" t="s">
        <v>151</v>
      </c>
      <c r="Q84" s="198">
        <v>13</v>
      </c>
      <c r="W84" s="198">
        <v>17</v>
      </c>
      <c r="AD84" s="198">
        <v>3</v>
      </c>
      <c r="AH84" s="198">
        <v>9</v>
      </c>
      <c r="AO84" s="198">
        <v>5</v>
      </c>
      <c r="AU84" s="198">
        <v>15</v>
      </c>
      <c r="BA84" s="198">
        <v>6</v>
      </c>
      <c r="BC84" s="198">
        <v>68</v>
      </c>
    </row>
    <row r="85" spans="1:55" ht="12.75">
      <c r="A85" s="197">
        <v>7.299999999999997</v>
      </c>
      <c r="B85" s="198" t="s">
        <v>152</v>
      </c>
      <c r="Q85" s="198">
        <v>140</v>
      </c>
      <c r="W85" s="198">
        <v>119</v>
      </c>
      <c r="AD85" s="198">
        <v>58</v>
      </c>
      <c r="AH85" s="198">
        <v>75</v>
      </c>
      <c r="AO85" s="198">
        <v>31</v>
      </c>
      <c r="AU85" s="198">
        <v>141</v>
      </c>
      <c r="BA85" s="198">
        <v>14</v>
      </c>
      <c r="BC85" s="198">
        <v>578</v>
      </c>
    </row>
    <row r="86" spans="1:55" ht="12.75">
      <c r="A86" s="197">
        <v>7.309999999999997</v>
      </c>
      <c r="B86" s="193" t="s">
        <v>153</v>
      </c>
      <c r="Q86" s="193">
        <v>5</v>
      </c>
      <c r="W86" s="193">
        <v>18</v>
      </c>
      <c r="AD86" s="193">
        <v>10</v>
      </c>
      <c r="AH86" s="193">
        <v>10</v>
      </c>
      <c r="AO86" s="193">
        <v>5</v>
      </c>
      <c r="AU86" s="193">
        <v>20</v>
      </c>
      <c r="BA86" s="193">
        <v>5</v>
      </c>
      <c r="BC86" s="193">
        <v>73</v>
      </c>
    </row>
    <row r="87" ht="12.75">
      <c r="A87" s="208"/>
    </row>
    <row r="88" spans="1:55" ht="12.75">
      <c r="A88" s="197">
        <v>7.319999999999997</v>
      </c>
      <c r="B88" s="190" t="s">
        <v>156</v>
      </c>
      <c r="Q88" s="190">
        <v>5</v>
      </c>
      <c r="W88" s="190">
        <v>14</v>
      </c>
      <c r="AD88" s="190">
        <v>24</v>
      </c>
      <c r="AH88" s="190">
        <v>27</v>
      </c>
      <c r="AO88" s="190">
        <v>13</v>
      </c>
      <c r="AU88" s="190">
        <v>39</v>
      </c>
      <c r="BA88" s="190">
        <v>3</v>
      </c>
      <c r="BC88" s="190">
        <v>125</v>
      </c>
    </row>
    <row r="89" spans="1:2" ht="12.75">
      <c r="A89" s="197"/>
      <c r="B89" s="179" t="s">
        <v>111</v>
      </c>
    </row>
    <row r="90" spans="1:55" ht="12.75">
      <c r="A90" s="197">
        <v>7.3299999999999965</v>
      </c>
      <c r="B90" s="192" t="s">
        <v>150</v>
      </c>
      <c r="Q90" s="192">
        <v>0</v>
      </c>
      <c r="W90" s="192">
        <v>0</v>
      </c>
      <c r="AD90" s="192">
        <v>0</v>
      </c>
      <c r="AH90" s="192">
        <v>0</v>
      </c>
      <c r="AO90" s="192">
        <v>2</v>
      </c>
      <c r="AU90" s="192">
        <v>4</v>
      </c>
      <c r="BA90" s="192">
        <v>0</v>
      </c>
      <c r="BC90" s="192">
        <v>6</v>
      </c>
    </row>
    <row r="91" spans="1:55" ht="12.75">
      <c r="A91" s="197">
        <v>7.339999999999996</v>
      </c>
      <c r="B91" s="198" t="s">
        <v>151</v>
      </c>
      <c r="Q91" s="198">
        <v>1</v>
      </c>
      <c r="W91" s="198">
        <v>0</v>
      </c>
      <c r="AD91" s="198">
        <v>0</v>
      </c>
      <c r="AH91" s="198">
        <v>2</v>
      </c>
      <c r="AO91" s="198">
        <v>0</v>
      </c>
      <c r="AU91" s="198">
        <v>4</v>
      </c>
      <c r="BA91" s="198">
        <v>1</v>
      </c>
      <c r="BC91" s="198">
        <v>8</v>
      </c>
    </row>
    <row r="92" spans="1:55" ht="12.75">
      <c r="A92" s="197">
        <v>7.349999999999996</v>
      </c>
      <c r="B92" s="198" t="s">
        <v>152</v>
      </c>
      <c r="Q92" s="198">
        <v>0</v>
      </c>
      <c r="W92" s="198">
        <v>2</v>
      </c>
      <c r="AD92" s="198">
        <v>16</v>
      </c>
      <c r="AH92" s="198">
        <v>18</v>
      </c>
      <c r="AO92" s="198">
        <v>2</v>
      </c>
      <c r="AU92" s="198">
        <v>7</v>
      </c>
      <c r="BA92" s="198">
        <v>0</v>
      </c>
      <c r="BC92" s="198">
        <v>45</v>
      </c>
    </row>
    <row r="93" spans="1:55" ht="12.75">
      <c r="A93" s="197">
        <v>7.359999999999996</v>
      </c>
      <c r="B93" s="193" t="s">
        <v>153</v>
      </c>
      <c r="Q93" s="193">
        <v>0</v>
      </c>
      <c r="W93" s="193">
        <v>6</v>
      </c>
      <c r="AD93" s="193">
        <v>8</v>
      </c>
      <c r="AH93" s="193">
        <v>7</v>
      </c>
      <c r="AO93" s="193">
        <v>9</v>
      </c>
      <c r="AU93" s="193">
        <v>23</v>
      </c>
      <c r="BA93" s="193">
        <v>2</v>
      </c>
      <c r="BC93" s="193">
        <v>55</v>
      </c>
    </row>
    <row r="94" ht="12.75">
      <c r="A94" s="208"/>
    </row>
    <row r="95" spans="1:55" ht="12.75">
      <c r="A95" s="197">
        <v>7.369999999999996</v>
      </c>
      <c r="B95" s="190" t="s">
        <v>157</v>
      </c>
      <c r="Q95" s="190">
        <v>13</v>
      </c>
      <c r="W95" s="190">
        <v>8</v>
      </c>
      <c r="AD95" s="190"/>
      <c r="AH95" s="190"/>
      <c r="AO95" s="190"/>
      <c r="AU95" s="190">
        <v>0</v>
      </c>
      <c r="BA95" s="190">
        <v>0</v>
      </c>
      <c r="BC95" s="190">
        <v>21</v>
      </c>
    </row>
    <row r="96" spans="1:2" ht="12.75">
      <c r="A96" s="197"/>
      <c r="B96" s="179" t="s">
        <v>111</v>
      </c>
    </row>
    <row r="97" spans="1:55" ht="12.75">
      <c r="A97" s="197">
        <v>7.3799999999999955</v>
      </c>
      <c r="B97" s="192" t="s">
        <v>150</v>
      </c>
      <c r="Q97" s="192">
        <v>0</v>
      </c>
      <c r="W97" s="192">
        <v>0</v>
      </c>
      <c r="AD97" s="192"/>
      <c r="AH97" s="192"/>
      <c r="AO97" s="192"/>
      <c r="AU97" s="192">
        <v>0</v>
      </c>
      <c r="BA97" s="192">
        <v>0</v>
      </c>
      <c r="BC97" s="192">
        <v>0</v>
      </c>
    </row>
    <row r="98" spans="1:55" ht="12.75">
      <c r="A98" s="197">
        <v>7.389999999999995</v>
      </c>
      <c r="B98" s="198" t="s">
        <v>151</v>
      </c>
      <c r="Q98" s="198">
        <v>1</v>
      </c>
      <c r="W98" s="198">
        <v>0</v>
      </c>
      <c r="AD98" s="198"/>
      <c r="AH98" s="198"/>
      <c r="AO98" s="198"/>
      <c r="AU98" s="198">
        <v>0</v>
      </c>
      <c r="BA98" s="198">
        <v>0</v>
      </c>
      <c r="BC98" s="198">
        <v>1</v>
      </c>
    </row>
    <row r="99" spans="1:55" ht="12.75">
      <c r="A99" s="197">
        <v>7.399999999999995</v>
      </c>
      <c r="B99" s="198" t="s">
        <v>152</v>
      </c>
      <c r="Q99" s="198">
        <v>4</v>
      </c>
      <c r="W99" s="198">
        <v>4</v>
      </c>
      <c r="AD99" s="198"/>
      <c r="AH99" s="198"/>
      <c r="AO99" s="198"/>
      <c r="AU99" s="198">
        <v>0</v>
      </c>
      <c r="BA99" s="198">
        <v>0</v>
      </c>
      <c r="BC99" s="198">
        <v>8</v>
      </c>
    </row>
    <row r="100" spans="1:55" ht="12.75">
      <c r="A100" s="197">
        <v>7.409999999999995</v>
      </c>
      <c r="B100" s="193" t="s">
        <v>153</v>
      </c>
      <c r="Q100" s="193">
        <v>0</v>
      </c>
      <c r="W100" s="193">
        <v>1</v>
      </c>
      <c r="AD100" s="193"/>
      <c r="AH100" s="193"/>
      <c r="AO100" s="193"/>
      <c r="AU100" s="193">
        <v>0</v>
      </c>
      <c r="BA100" s="193">
        <v>0</v>
      </c>
      <c r="BC100" s="193">
        <v>1</v>
      </c>
    </row>
    <row r="102" spans="1:17" ht="15.75">
      <c r="A102" s="185" t="s">
        <v>36</v>
      </c>
      <c r="Q102" s="295"/>
    </row>
    <row r="103" spans="1:17" ht="12.75">
      <c r="A103" s="212" t="s">
        <v>167</v>
      </c>
      <c r="Q103" s="295"/>
    </row>
    <row r="104" spans="1:55" ht="12.75">
      <c r="A104" s="197">
        <v>5.23</v>
      </c>
      <c r="B104" s="262" t="s">
        <v>129</v>
      </c>
      <c r="C104" s="192">
        <v>843</v>
      </c>
      <c r="D104" s="192">
        <v>904</v>
      </c>
      <c r="E104" s="192">
        <v>1011</v>
      </c>
      <c r="F104" s="192">
        <v>1057</v>
      </c>
      <c r="G104" s="192">
        <v>1454</v>
      </c>
      <c r="H104" s="192">
        <v>1221</v>
      </c>
      <c r="I104" s="192">
        <v>1080</v>
      </c>
      <c r="J104" s="192">
        <v>1355</v>
      </c>
      <c r="K104" s="192">
        <v>1492</v>
      </c>
      <c r="L104" s="192">
        <v>1329</v>
      </c>
      <c r="M104" s="192">
        <v>1296</v>
      </c>
      <c r="N104" s="192">
        <v>1445</v>
      </c>
      <c r="O104" s="192">
        <v>1382</v>
      </c>
      <c r="P104" s="192">
        <v>1581</v>
      </c>
      <c r="Q104" s="192">
        <v>1832</v>
      </c>
      <c r="R104" s="192">
        <v>1661</v>
      </c>
      <c r="S104" s="192">
        <v>2241</v>
      </c>
      <c r="T104" s="192">
        <v>1980</v>
      </c>
      <c r="U104" s="192">
        <v>1951</v>
      </c>
      <c r="V104" s="192">
        <v>1982</v>
      </c>
      <c r="W104" s="192">
        <v>2042</v>
      </c>
      <c r="X104" s="192">
        <v>2029</v>
      </c>
      <c r="Y104" s="192">
        <v>2095</v>
      </c>
      <c r="Z104" s="192">
        <v>2307</v>
      </c>
      <c r="AA104" s="192">
        <v>2015</v>
      </c>
      <c r="AB104" s="192">
        <v>1976</v>
      </c>
      <c r="AC104" s="192">
        <v>2050</v>
      </c>
      <c r="AD104" s="192">
        <v>2161</v>
      </c>
      <c r="AE104" s="192">
        <v>3416</v>
      </c>
      <c r="AF104" s="192">
        <v>2850</v>
      </c>
      <c r="AG104" s="192">
        <v>2562</v>
      </c>
      <c r="AH104" s="192">
        <v>3774</v>
      </c>
      <c r="AI104" s="192">
        <v>5878</v>
      </c>
      <c r="AJ104" s="192">
        <v>6461</v>
      </c>
      <c r="AK104" s="192">
        <v>6072</v>
      </c>
      <c r="AL104" s="192">
        <v>7000</v>
      </c>
      <c r="AM104" s="192">
        <v>6407</v>
      </c>
      <c r="AN104" s="192">
        <v>6222</v>
      </c>
      <c r="AO104" s="192">
        <v>7093</v>
      </c>
      <c r="AP104" s="192">
        <v>7099</v>
      </c>
      <c r="AQ104" s="192">
        <v>8539</v>
      </c>
      <c r="AR104" s="192">
        <v>7778</v>
      </c>
      <c r="AS104" s="192">
        <v>7373</v>
      </c>
      <c r="AT104" s="192">
        <v>8262</v>
      </c>
      <c r="AU104" s="192">
        <v>7764</v>
      </c>
      <c r="AV104" s="192">
        <v>8119</v>
      </c>
      <c r="AW104" s="192">
        <v>7417</v>
      </c>
      <c r="AX104" s="192">
        <v>7281</v>
      </c>
      <c r="AY104" s="192">
        <v>7165</v>
      </c>
      <c r="AZ104" s="192">
        <v>7156</v>
      </c>
      <c r="BA104" s="192">
        <v>7930</v>
      </c>
      <c r="BC104" s="192">
        <v>195390</v>
      </c>
    </row>
    <row r="105" spans="1:55" ht="12.75">
      <c r="A105" s="197">
        <v>5.24</v>
      </c>
      <c r="B105" s="213" t="s">
        <v>130</v>
      </c>
      <c r="C105" s="198">
        <v>387</v>
      </c>
      <c r="D105" s="198">
        <v>526</v>
      </c>
      <c r="E105" s="198">
        <v>590</v>
      </c>
      <c r="F105" s="198">
        <v>595</v>
      </c>
      <c r="G105" s="198">
        <v>789</v>
      </c>
      <c r="H105" s="198">
        <v>790</v>
      </c>
      <c r="I105" s="198">
        <v>709</v>
      </c>
      <c r="J105" s="198">
        <v>890</v>
      </c>
      <c r="K105" s="198">
        <v>946</v>
      </c>
      <c r="L105" s="198">
        <v>922</v>
      </c>
      <c r="M105" s="198">
        <v>803</v>
      </c>
      <c r="N105" s="198">
        <v>751</v>
      </c>
      <c r="O105" s="198">
        <v>817</v>
      </c>
      <c r="P105" s="198">
        <v>888</v>
      </c>
      <c r="Q105" s="198">
        <v>925</v>
      </c>
      <c r="R105" s="198">
        <v>851</v>
      </c>
      <c r="S105" s="198">
        <v>998</v>
      </c>
      <c r="T105" s="198">
        <v>866</v>
      </c>
      <c r="U105" s="198">
        <v>934</v>
      </c>
      <c r="V105" s="198">
        <v>973</v>
      </c>
      <c r="W105" s="198">
        <v>1083</v>
      </c>
      <c r="X105" s="198">
        <v>1147</v>
      </c>
      <c r="Y105" s="198">
        <v>1123</v>
      </c>
      <c r="Z105" s="198">
        <v>1142</v>
      </c>
      <c r="AA105" s="198">
        <v>1038</v>
      </c>
      <c r="AB105" s="198">
        <v>1044</v>
      </c>
      <c r="AC105" s="198">
        <v>938</v>
      </c>
      <c r="AD105" s="198">
        <v>889</v>
      </c>
      <c r="AE105" s="198">
        <v>1523</v>
      </c>
      <c r="AF105" s="198">
        <v>1469</v>
      </c>
      <c r="AG105" s="198">
        <v>1458</v>
      </c>
      <c r="AH105" s="198">
        <v>1970</v>
      </c>
      <c r="AI105" s="198">
        <v>3018</v>
      </c>
      <c r="AJ105" s="198">
        <v>3295</v>
      </c>
      <c r="AK105" s="198">
        <v>3202</v>
      </c>
      <c r="AL105" s="198">
        <v>3709</v>
      </c>
      <c r="AM105" s="198">
        <v>3189</v>
      </c>
      <c r="AN105" s="198">
        <v>2930</v>
      </c>
      <c r="AO105" s="198">
        <v>3055</v>
      </c>
      <c r="AP105" s="198">
        <v>2987</v>
      </c>
      <c r="AQ105" s="198">
        <v>3274</v>
      </c>
      <c r="AR105" s="198">
        <v>3014</v>
      </c>
      <c r="AS105" s="198">
        <v>3174</v>
      </c>
      <c r="AT105" s="198">
        <v>3675</v>
      </c>
      <c r="AU105" s="198">
        <v>3788</v>
      </c>
      <c r="AV105" s="198">
        <v>3876</v>
      </c>
      <c r="AW105" s="198">
        <v>3781</v>
      </c>
      <c r="AX105" s="198">
        <v>3702</v>
      </c>
      <c r="AY105" s="198">
        <v>3623</v>
      </c>
      <c r="AZ105" s="198">
        <v>3844</v>
      </c>
      <c r="BA105" s="198">
        <v>4079</v>
      </c>
      <c r="BC105" s="198">
        <v>95989</v>
      </c>
    </row>
    <row r="106" spans="1:55" ht="12.75">
      <c r="A106" s="197">
        <v>5.25</v>
      </c>
      <c r="B106" s="213" t="s">
        <v>24</v>
      </c>
      <c r="C106" s="198">
        <v>4548</v>
      </c>
      <c r="D106" s="198">
        <v>4318</v>
      </c>
      <c r="E106" s="198">
        <v>5071</v>
      </c>
      <c r="F106" s="198">
        <v>4939</v>
      </c>
      <c r="G106" s="198">
        <v>7461</v>
      </c>
      <c r="H106" s="198">
        <v>7654</v>
      </c>
      <c r="I106" s="198">
        <v>5682</v>
      </c>
      <c r="J106" s="198">
        <v>6563</v>
      </c>
      <c r="K106" s="198">
        <v>7298</v>
      </c>
      <c r="L106" s="198">
        <v>6420</v>
      </c>
      <c r="M106" s="198">
        <v>5499</v>
      </c>
      <c r="N106" s="198">
        <v>5818</v>
      </c>
      <c r="O106" s="198">
        <v>5622</v>
      </c>
      <c r="P106" s="198">
        <v>5504</v>
      </c>
      <c r="Q106" s="198">
        <v>6297</v>
      </c>
      <c r="R106" s="198">
        <v>5945</v>
      </c>
      <c r="S106" s="198">
        <v>8039</v>
      </c>
      <c r="T106" s="198">
        <v>6749</v>
      </c>
      <c r="U106" s="198">
        <v>6689</v>
      </c>
      <c r="V106" s="198">
        <v>7527</v>
      </c>
      <c r="W106" s="198">
        <v>8247</v>
      </c>
      <c r="X106" s="198">
        <v>7796</v>
      </c>
      <c r="Y106" s="198">
        <v>8682</v>
      </c>
      <c r="Z106" s="198">
        <v>7390</v>
      </c>
      <c r="AA106" s="198">
        <v>7218</v>
      </c>
      <c r="AB106" s="198">
        <v>6555</v>
      </c>
      <c r="AC106" s="198">
        <v>6660</v>
      </c>
      <c r="AD106" s="198">
        <v>6804</v>
      </c>
      <c r="AE106" s="198">
        <v>16004</v>
      </c>
      <c r="AF106" s="198">
        <v>13102</v>
      </c>
      <c r="AG106" s="198">
        <v>12127</v>
      </c>
      <c r="AH106" s="198">
        <v>16900</v>
      </c>
      <c r="AI106" s="198">
        <v>26163</v>
      </c>
      <c r="AJ106" s="198">
        <v>26349</v>
      </c>
      <c r="AK106" s="198">
        <v>22628</v>
      </c>
      <c r="AL106" s="198">
        <v>24670</v>
      </c>
      <c r="AM106" s="198">
        <v>24053</v>
      </c>
      <c r="AN106" s="198">
        <v>21595</v>
      </c>
      <c r="AO106" s="198">
        <v>23047</v>
      </c>
      <c r="AP106" s="198">
        <v>23778</v>
      </c>
      <c r="AQ106" s="198">
        <v>28566</v>
      </c>
      <c r="AR106" s="198">
        <v>24643</v>
      </c>
      <c r="AS106" s="198">
        <v>24101</v>
      </c>
      <c r="AT106" s="198">
        <v>27504</v>
      </c>
      <c r="AU106" s="198">
        <v>28430</v>
      </c>
      <c r="AV106" s="198">
        <v>29263</v>
      </c>
      <c r="AW106" s="198">
        <v>24492</v>
      </c>
      <c r="AX106" s="198">
        <v>23614</v>
      </c>
      <c r="AY106" s="198">
        <v>25137</v>
      </c>
      <c r="AZ106" s="198">
        <v>23015</v>
      </c>
      <c r="BA106" s="198">
        <v>26212</v>
      </c>
      <c r="BC106" s="198">
        <v>718388</v>
      </c>
    </row>
    <row r="107" spans="1:55" ht="12.75">
      <c r="A107" s="214" t="s">
        <v>10</v>
      </c>
      <c r="B107" s="215" t="s">
        <v>39</v>
      </c>
      <c r="C107" s="216">
        <v>3886</v>
      </c>
      <c r="D107" s="216">
        <v>3276</v>
      </c>
      <c r="E107" s="216">
        <v>3965</v>
      </c>
      <c r="F107" s="216">
        <v>3790</v>
      </c>
      <c r="G107" s="216">
        <v>5853</v>
      </c>
      <c r="H107" s="216">
        <v>6100</v>
      </c>
      <c r="I107" s="216">
        <v>4473</v>
      </c>
      <c r="J107" s="216">
        <v>5114</v>
      </c>
      <c r="K107" s="216">
        <v>5484</v>
      </c>
      <c r="L107" s="216">
        <v>4722</v>
      </c>
      <c r="M107" s="216">
        <v>3879</v>
      </c>
      <c r="N107" s="216">
        <v>4107</v>
      </c>
      <c r="O107" s="216">
        <v>3892</v>
      </c>
      <c r="P107" s="216">
        <v>3811</v>
      </c>
      <c r="Q107" s="216">
        <v>4359</v>
      </c>
      <c r="R107" s="216">
        <v>4221</v>
      </c>
      <c r="S107" s="216">
        <v>5712</v>
      </c>
      <c r="T107" s="216">
        <v>4738</v>
      </c>
      <c r="U107" s="216">
        <v>4704</v>
      </c>
      <c r="V107" s="216">
        <v>5442</v>
      </c>
      <c r="W107" s="216">
        <v>5910</v>
      </c>
      <c r="X107" s="216">
        <v>5578</v>
      </c>
      <c r="Y107" s="216">
        <v>6248</v>
      </c>
      <c r="Z107" s="216">
        <v>5355</v>
      </c>
      <c r="AA107" s="216">
        <v>5081</v>
      </c>
      <c r="AB107" s="216">
        <v>4647</v>
      </c>
      <c r="AC107" s="216">
        <v>4636</v>
      </c>
      <c r="AD107" s="216">
        <v>4863</v>
      </c>
      <c r="AE107" s="216">
        <v>10707</v>
      </c>
      <c r="AF107" s="216">
        <v>8175</v>
      </c>
      <c r="AG107" s="216">
        <v>7433</v>
      </c>
      <c r="AH107" s="216">
        <v>10443</v>
      </c>
      <c r="AI107" s="216">
        <v>15376</v>
      </c>
      <c r="AJ107" s="216">
        <v>16077</v>
      </c>
      <c r="AK107" s="216">
        <v>14031</v>
      </c>
      <c r="AL107" s="216">
        <v>15779</v>
      </c>
      <c r="AM107" s="216">
        <v>14848</v>
      </c>
      <c r="AN107" s="216">
        <v>13438</v>
      </c>
      <c r="AO107" s="216">
        <v>13925</v>
      </c>
      <c r="AP107" s="216">
        <v>14196</v>
      </c>
      <c r="AQ107" s="216">
        <v>17410</v>
      </c>
      <c r="AR107" s="216">
        <v>14924</v>
      </c>
      <c r="AS107" s="216">
        <v>14788</v>
      </c>
      <c r="AT107" s="216">
        <v>17167</v>
      </c>
      <c r="AU107" s="216">
        <v>17101</v>
      </c>
      <c r="AV107" s="216">
        <v>17351</v>
      </c>
      <c r="AW107" s="216">
        <v>15102</v>
      </c>
      <c r="AX107" s="216">
        <v>14727</v>
      </c>
      <c r="AY107" s="216">
        <v>15283</v>
      </c>
      <c r="AZ107" s="216">
        <v>14460</v>
      </c>
      <c r="BA107" s="216">
        <v>16776</v>
      </c>
      <c r="BC107" s="216">
        <v>463363</v>
      </c>
    </row>
    <row r="108" spans="1:55" ht="12.75">
      <c r="A108" s="214" t="s">
        <v>11</v>
      </c>
      <c r="B108" s="215" t="s">
        <v>40</v>
      </c>
      <c r="C108" s="216">
        <v>542</v>
      </c>
      <c r="D108" s="216">
        <v>864</v>
      </c>
      <c r="E108" s="216">
        <v>933</v>
      </c>
      <c r="F108" s="216">
        <v>967</v>
      </c>
      <c r="G108" s="216">
        <v>1369</v>
      </c>
      <c r="H108" s="216">
        <v>1327</v>
      </c>
      <c r="I108" s="216">
        <v>976</v>
      </c>
      <c r="J108" s="216">
        <v>1205</v>
      </c>
      <c r="K108" s="216">
        <v>1317</v>
      </c>
      <c r="L108" s="216">
        <v>1217</v>
      </c>
      <c r="M108" s="216">
        <v>1047</v>
      </c>
      <c r="N108" s="216">
        <v>1108</v>
      </c>
      <c r="O108" s="216">
        <v>1090</v>
      </c>
      <c r="P108" s="216">
        <v>1134</v>
      </c>
      <c r="Q108" s="216">
        <v>1289</v>
      </c>
      <c r="R108" s="216">
        <v>1172</v>
      </c>
      <c r="S108" s="216">
        <v>1468</v>
      </c>
      <c r="T108" s="216">
        <v>1336</v>
      </c>
      <c r="U108" s="216">
        <v>1286</v>
      </c>
      <c r="V108" s="216">
        <v>1437</v>
      </c>
      <c r="W108" s="216">
        <v>1498</v>
      </c>
      <c r="X108" s="216">
        <v>1416</v>
      </c>
      <c r="Y108" s="216">
        <v>1569</v>
      </c>
      <c r="Z108" s="216">
        <v>1298</v>
      </c>
      <c r="AA108" s="216">
        <v>1325</v>
      </c>
      <c r="AB108" s="216">
        <v>1204</v>
      </c>
      <c r="AC108" s="216">
        <v>1326</v>
      </c>
      <c r="AD108" s="216">
        <v>1299</v>
      </c>
      <c r="AE108" s="216">
        <v>4053</v>
      </c>
      <c r="AF108" s="216">
        <v>4040</v>
      </c>
      <c r="AG108" s="216">
        <v>3838</v>
      </c>
      <c r="AH108" s="216">
        <v>5200</v>
      </c>
      <c r="AI108" s="216">
        <v>8252</v>
      </c>
      <c r="AJ108" s="216">
        <v>7128</v>
      </c>
      <c r="AK108" s="216">
        <v>5727</v>
      </c>
      <c r="AL108" s="216">
        <v>6186</v>
      </c>
      <c r="AM108" s="216">
        <v>6125</v>
      </c>
      <c r="AN108" s="216">
        <v>5611</v>
      </c>
      <c r="AO108" s="216">
        <v>6690</v>
      </c>
      <c r="AP108" s="216">
        <v>7099</v>
      </c>
      <c r="AQ108" s="216">
        <v>7951</v>
      </c>
      <c r="AR108" s="216">
        <v>7277</v>
      </c>
      <c r="AS108" s="216">
        <v>6950</v>
      </c>
      <c r="AT108" s="216">
        <v>7827</v>
      </c>
      <c r="AU108" s="216">
        <v>7952</v>
      </c>
      <c r="AV108" s="216">
        <v>8348</v>
      </c>
      <c r="AW108" s="216">
        <v>6643</v>
      </c>
      <c r="AX108" s="216">
        <v>6217</v>
      </c>
      <c r="AY108" s="216">
        <v>6386</v>
      </c>
      <c r="AZ108" s="216">
        <v>5896</v>
      </c>
      <c r="BA108" s="216">
        <v>6770</v>
      </c>
      <c r="BC108" s="216">
        <v>182185</v>
      </c>
    </row>
    <row r="109" spans="1:55" ht="12.75">
      <c r="A109" s="214" t="s">
        <v>12</v>
      </c>
      <c r="B109" s="215" t="s">
        <v>41</v>
      </c>
      <c r="C109" s="216">
        <v>120</v>
      </c>
      <c r="D109" s="216">
        <v>178</v>
      </c>
      <c r="E109" s="216">
        <v>173</v>
      </c>
      <c r="F109" s="216">
        <v>182</v>
      </c>
      <c r="G109" s="216">
        <v>239</v>
      </c>
      <c r="H109" s="216">
        <v>227</v>
      </c>
      <c r="I109" s="216">
        <v>233</v>
      </c>
      <c r="J109" s="216">
        <v>244</v>
      </c>
      <c r="K109" s="216">
        <v>497</v>
      </c>
      <c r="L109" s="216">
        <v>481</v>
      </c>
      <c r="M109" s="216">
        <v>573</v>
      </c>
      <c r="N109" s="216">
        <v>603</v>
      </c>
      <c r="O109" s="216">
        <v>640</v>
      </c>
      <c r="P109" s="216">
        <v>559</v>
      </c>
      <c r="Q109" s="216">
        <v>649</v>
      </c>
      <c r="R109" s="216">
        <v>552</v>
      </c>
      <c r="S109" s="216">
        <v>859</v>
      </c>
      <c r="T109" s="216">
        <v>675</v>
      </c>
      <c r="U109" s="216">
        <v>699</v>
      </c>
      <c r="V109" s="216">
        <v>648</v>
      </c>
      <c r="W109" s="216">
        <v>839</v>
      </c>
      <c r="X109" s="216">
        <v>802</v>
      </c>
      <c r="Y109" s="216">
        <v>865</v>
      </c>
      <c r="Z109" s="216">
        <v>737</v>
      </c>
      <c r="AA109" s="216">
        <v>812</v>
      </c>
      <c r="AB109" s="216">
        <v>704</v>
      </c>
      <c r="AC109" s="216">
        <v>698</v>
      </c>
      <c r="AD109" s="216">
        <v>642</v>
      </c>
      <c r="AE109" s="216">
        <v>1244</v>
      </c>
      <c r="AF109" s="216">
        <v>887</v>
      </c>
      <c r="AG109" s="216">
        <v>856</v>
      </c>
      <c r="AH109" s="216">
        <v>1257</v>
      </c>
      <c r="AI109" s="216">
        <v>2535</v>
      </c>
      <c r="AJ109" s="216">
        <v>3144</v>
      </c>
      <c r="AK109" s="216">
        <v>2870</v>
      </c>
      <c r="AL109" s="216">
        <v>2705</v>
      </c>
      <c r="AM109" s="216">
        <v>3080</v>
      </c>
      <c r="AN109" s="216">
        <v>2546</v>
      </c>
      <c r="AO109" s="216">
        <v>2432</v>
      </c>
      <c r="AP109" s="216">
        <v>2483</v>
      </c>
      <c r="AQ109" s="216">
        <v>3205</v>
      </c>
      <c r="AR109" s="216">
        <v>2442</v>
      </c>
      <c r="AS109" s="216">
        <v>2363</v>
      </c>
      <c r="AT109" s="216">
        <v>2510</v>
      </c>
      <c r="AU109" s="216">
        <v>3377</v>
      </c>
      <c r="AV109" s="216">
        <v>3564</v>
      </c>
      <c r="AW109" s="216">
        <v>2747</v>
      </c>
      <c r="AX109" s="216">
        <v>2670</v>
      </c>
      <c r="AY109" s="216">
        <v>3468</v>
      </c>
      <c r="AZ109" s="216">
        <v>2659</v>
      </c>
      <c r="BA109" s="216">
        <v>2666</v>
      </c>
      <c r="BC109" s="216">
        <v>72840</v>
      </c>
    </row>
    <row r="110" spans="1:55" ht="12.75">
      <c r="A110" s="197">
        <v>5.26</v>
      </c>
      <c r="B110" s="213" t="s">
        <v>131</v>
      </c>
      <c r="C110" s="198">
        <v>461</v>
      </c>
      <c r="D110" s="198">
        <v>292</v>
      </c>
      <c r="E110" s="198">
        <v>313</v>
      </c>
      <c r="F110" s="198">
        <v>289</v>
      </c>
      <c r="G110" s="198">
        <v>888</v>
      </c>
      <c r="H110" s="198">
        <v>745</v>
      </c>
      <c r="I110" s="198">
        <v>622</v>
      </c>
      <c r="J110" s="198">
        <v>685</v>
      </c>
      <c r="K110" s="198">
        <v>833</v>
      </c>
      <c r="L110" s="198">
        <v>733</v>
      </c>
      <c r="M110" s="198">
        <v>613</v>
      </c>
      <c r="N110" s="198">
        <v>697</v>
      </c>
      <c r="O110" s="198">
        <v>744</v>
      </c>
      <c r="P110" s="198">
        <v>658</v>
      </c>
      <c r="Q110" s="198">
        <v>739</v>
      </c>
      <c r="R110" s="198">
        <v>681</v>
      </c>
      <c r="S110" s="198">
        <v>943</v>
      </c>
      <c r="T110" s="198">
        <v>781</v>
      </c>
      <c r="U110" s="198">
        <v>629</v>
      </c>
      <c r="V110" s="198">
        <v>738</v>
      </c>
      <c r="W110" s="198">
        <v>859</v>
      </c>
      <c r="X110" s="198">
        <v>898</v>
      </c>
      <c r="Y110" s="198">
        <v>1053</v>
      </c>
      <c r="Z110" s="198">
        <v>930</v>
      </c>
      <c r="AA110" s="198">
        <v>1024</v>
      </c>
      <c r="AB110" s="198">
        <v>988</v>
      </c>
      <c r="AC110" s="198">
        <v>953</v>
      </c>
      <c r="AD110" s="198">
        <v>925</v>
      </c>
      <c r="AE110" s="198">
        <v>919</v>
      </c>
      <c r="AF110" s="198">
        <v>678</v>
      </c>
      <c r="AG110" s="198">
        <v>461</v>
      </c>
      <c r="AH110" s="198">
        <v>617</v>
      </c>
      <c r="AI110" s="198">
        <v>946</v>
      </c>
      <c r="AJ110" s="198">
        <v>2365</v>
      </c>
      <c r="AK110" s="198">
        <v>2999</v>
      </c>
      <c r="AL110" s="198">
        <v>2945</v>
      </c>
      <c r="AM110" s="198">
        <v>3125</v>
      </c>
      <c r="AN110" s="198">
        <v>2783</v>
      </c>
      <c r="AO110" s="198">
        <v>2835</v>
      </c>
      <c r="AP110" s="198">
        <v>2964</v>
      </c>
      <c r="AQ110" s="198">
        <v>3137</v>
      </c>
      <c r="AR110" s="198">
        <v>2790</v>
      </c>
      <c r="AS110" s="198">
        <v>2548</v>
      </c>
      <c r="AT110" s="198">
        <v>2883</v>
      </c>
      <c r="AU110" s="198">
        <v>3030</v>
      </c>
      <c r="AV110" s="198">
        <v>3341</v>
      </c>
      <c r="AW110" s="198">
        <v>2837</v>
      </c>
      <c r="AX110" s="198">
        <v>2765</v>
      </c>
      <c r="AY110" s="198">
        <v>3130</v>
      </c>
      <c r="AZ110" s="198">
        <v>2556</v>
      </c>
      <c r="BA110" s="198">
        <v>2790</v>
      </c>
      <c r="BC110" s="198">
        <v>76158</v>
      </c>
    </row>
    <row r="111" spans="1:55" ht="12.75">
      <c r="A111" s="197">
        <v>5.27</v>
      </c>
      <c r="B111" s="215" t="s">
        <v>132</v>
      </c>
      <c r="C111" s="198">
        <v>823</v>
      </c>
      <c r="D111" s="198">
        <v>939</v>
      </c>
      <c r="E111" s="198">
        <v>982</v>
      </c>
      <c r="F111" s="198">
        <v>849</v>
      </c>
      <c r="G111" s="198">
        <v>1324</v>
      </c>
      <c r="H111" s="198">
        <v>1293</v>
      </c>
      <c r="I111" s="198">
        <v>1032</v>
      </c>
      <c r="J111" s="198">
        <v>1197</v>
      </c>
      <c r="K111" s="198">
        <v>1416</v>
      </c>
      <c r="L111" s="198">
        <v>1126</v>
      </c>
      <c r="M111" s="198">
        <v>1005</v>
      </c>
      <c r="N111" s="198">
        <v>1073</v>
      </c>
      <c r="O111" s="198">
        <v>960</v>
      </c>
      <c r="P111" s="198">
        <v>1006</v>
      </c>
      <c r="Q111" s="198">
        <v>1041</v>
      </c>
      <c r="R111" s="198">
        <v>1012</v>
      </c>
      <c r="S111" s="198">
        <v>1385</v>
      </c>
      <c r="T111" s="198">
        <v>1130</v>
      </c>
      <c r="U111" s="198">
        <v>1226</v>
      </c>
      <c r="V111" s="198">
        <v>1310</v>
      </c>
      <c r="W111" s="198">
        <v>1191</v>
      </c>
      <c r="X111" s="198">
        <v>1237</v>
      </c>
      <c r="Y111" s="198">
        <v>1380</v>
      </c>
      <c r="Z111" s="198">
        <v>1439</v>
      </c>
      <c r="AA111" s="198">
        <v>1404</v>
      </c>
      <c r="AB111" s="198">
        <v>1293</v>
      </c>
      <c r="AC111" s="198">
        <v>1386</v>
      </c>
      <c r="AD111" s="198">
        <v>1379</v>
      </c>
      <c r="AE111" s="198">
        <v>2746</v>
      </c>
      <c r="AF111" s="198">
        <v>2263</v>
      </c>
      <c r="AG111" s="198">
        <v>2107</v>
      </c>
      <c r="AH111" s="198">
        <v>2773</v>
      </c>
      <c r="AI111" s="198">
        <v>4317</v>
      </c>
      <c r="AJ111" s="198">
        <v>4629</v>
      </c>
      <c r="AK111" s="198">
        <v>4390</v>
      </c>
      <c r="AL111" s="198">
        <v>4811</v>
      </c>
      <c r="AM111" s="198">
        <v>4074</v>
      </c>
      <c r="AN111" s="198">
        <v>3654</v>
      </c>
      <c r="AO111" s="198">
        <v>4061</v>
      </c>
      <c r="AP111" s="198">
        <v>4086</v>
      </c>
      <c r="AQ111" s="198">
        <v>4470</v>
      </c>
      <c r="AR111" s="198">
        <v>4013</v>
      </c>
      <c r="AS111" s="198">
        <v>3990</v>
      </c>
      <c r="AT111" s="198">
        <v>4365</v>
      </c>
      <c r="AU111" s="198">
        <v>4412</v>
      </c>
      <c r="AV111" s="198">
        <v>4315</v>
      </c>
      <c r="AW111" s="198">
        <v>4056</v>
      </c>
      <c r="AX111" s="198">
        <v>4139</v>
      </c>
      <c r="AY111" s="198">
        <v>4023</v>
      </c>
      <c r="AZ111" s="198">
        <v>4137</v>
      </c>
      <c r="BA111" s="198">
        <v>5002</v>
      </c>
      <c r="BC111" s="198">
        <v>123671</v>
      </c>
    </row>
    <row r="112" spans="1:55" ht="12.75">
      <c r="A112" s="214" t="s">
        <v>13</v>
      </c>
      <c r="B112" s="215" t="s">
        <v>42</v>
      </c>
      <c r="C112" s="198">
        <v>142</v>
      </c>
      <c r="D112" s="198">
        <v>125</v>
      </c>
      <c r="E112" s="198">
        <v>124</v>
      </c>
      <c r="F112" s="198">
        <v>108</v>
      </c>
      <c r="G112" s="198">
        <v>162</v>
      </c>
      <c r="H112" s="198">
        <v>137</v>
      </c>
      <c r="I112" s="198">
        <v>113</v>
      </c>
      <c r="J112" s="198">
        <v>172</v>
      </c>
      <c r="K112" s="198">
        <v>185</v>
      </c>
      <c r="L112" s="198">
        <v>147</v>
      </c>
      <c r="M112" s="198">
        <v>120</v>
      </c>
      <c r="N112" s="198">
        <v>154</v>
      </c>
      <c r="O112" s="198">
        <v>135</v>
      </c>
      <c r="P112" s="198">
        <v>148</v>
      </c>
      <c r="Q112" s="198">
        <v>126</v>
      </c>
      <c r="R112" s="198">
        <v>153</v>
      </c>
      <c r="S112" s="198">
        <v>218</v>
      </c>
      <c r="T112" s="198">
        <v>154</v>
      </c>
      <c r="U112" s="198">
        <v>187</v>
      </c>
      <c r="V112" s="198">
        <v>211</v>
      </c>
      <c r="W112" s="198">
        <v>204</v>
      </c>
      <c r="X112" s="198">
        <v>164</v>
      </c>
      <c r="Y112" s="198">
        <v>196</v>
      </c>
      <c r="Z112" s="198">
        <v>167</v>
      </c>
      <c r="AA112" s="198">
        <v>188</v>
      </c>
      <c r="AB112" s="198">
        <v>188</v>
      </c>
      <c r="AC112" s="198">
        <v>183</v>
      </c>
      <c r="AD112" s="198">
        <v>188</v>
      </c>
      <c r="AE112" s="198">
        <v>335</v>
      </c>
      <c r="AF112" s="198">
        <v>303</v>
      </c>
      <c r="AG112" s="198">
        <v>271</v>
      </c>
      <c r="AH112" s="198">
        <v>422</v>
      </c>
      <c r="AI112" s="198">
        <v>669</v>
      </c>
      <c r="AJ112" s="198">
        <v>778</v>
      </c>
      <c r="AK112" s="198">
        <v>725</v>
      </c>
      <c r="AL112" s="198">
        <v>809</v>
      </c>
      <c r="AM112" s="198">
        <v>705</v>
      </c>
      <c r="AN112" s="198">
        <v>677</v>
      </c>
      <c r="AO112" s="198">
        <v>844</v>
      </c>
      <c r="AP112" s="198">
        <v>752</v>
      </c>
      <c r="AQ112" s="198">
        <v>801</v>
      </c>
      <c r="AR112" s="198">
        <v>733</v>
      </c>
      <c r="AS112" s="198">
        <v>754</v>
      </c>
      <c r="AT112" s="198">
        <v>759</v>
      </c>
      <c r="AU112" s="198">
        <v>866</v>
      </c>
      <c r="AV112" s="198">
        <v>860</v>
      </c>
      <c r="AW112" s="198">
        <v>814</v>
      </c>
      <c r="AX112" s="198">
        <v>785</v>
      </c>
      <c r="AY112" s="198">
        <v>795</v>
      </c>
      <c r="AZ112" s="198">
        <v>789</v>
      </c>
      <c r="BA112" s="198">
        <v>903</v>
      </c>
      <c r="BC112" s="198">
        <v>20648</v>
      </c>
    </row>
    <row r="113" spans="1:55" ht="12.75">
      <c r="A113" s="214" t="s">
        <v>14</v>
      </c>
      <c r="B113" s="215" t="s">
        <v>43</v>
      </c>
      <c r="C113" s="198">
        <v>475</v>
      </c>
      <c r="D113" s="198">
        <v>618</v>
      </c>
      <c r="E113" s="198">
        <v>663</v>
      </c>
      <c r="F113" s="198">
        <v>549</v>
      </c>
      <c r="G113" s="198">
        <v>926</v>
      </c>
      <c r="H113" s="198">
        <v>955</v>
      </c>
      <c r="I113" s="198">
        <v>696</v>
      </c>
      <c r="J113" s="198">
        <v>733</v>
      </c>
      <c r="K113" s="198">
        <v>850</v>
      </c>
      <c r="L113" s="198">
        <v>655</v>
      </c>
      <c r="M113" s="198">
        <v>571</v>
      </c>
      <c r="N113" s="198">
        <v>565</v>
      </c>
      <c r="O113" s="198">
        <v>526</v>
      </c>
      <c r="P113" s="198">
        <v>514</v>
      </c>
      <c r="Q113" s="198">
        <v>567</v>
      </c>
      <c r="R113" s="198">
        <v>533</v>
      </c>
      <c r="S113" s="198">
        <v>799</v>
      </c>
      <c r="T113" s="198">
        <v>667</v>
      </c>
      <c r="U113" s="198">
        <v>697</v>
      </c>
      <c r="V113" s="198">
        <v>715</v>
      </c>
      <c r="W113" s="198">
        <v>600</v>
      </c>
      <c r="X113" s="198">
        <v>679</v>
      </c>
      <c r="Y113" s="198">
        <v>674</v>
      </c>
      <c r="Z113" s="198">
        <v>720</v>
      </c>
      <c r="AA113" s="198">
        <v>661</v>
      </c>
      <c r="AB113" s="198">
        <v>608</v>
      </c>
      <c r="AC113" s="198">
        <v>719</v>
      </c>
      <c r="AD113" s="198">
        <v>662</v>
      </c>
      <c r="AE113" s="198">
        <v>1610</v>
      </c>
      <c r="AF113" s="198">
        <v>1313</v>
      </c>
      <c r="AG113" s="198">
        <v>1219</v>
      </c>
      <c r="AH113" s="198">
        <v>1673</v>
      </c>
      <c r="AI113" s="198">
        <v>2491</v>
      </c>
      <c r="AJ113" s="198">
        <v>2463</v>
      </c>
      <c r="AK113" s="198">
        <v>2172</v>
      </c>
      <c r="AL113" s="198">
        <v>2549</v>
      </c>
      <c r="AM113" s="198">
        <v>2008</v>
      </c>
      <c r="AN113" s="198">
        <v>1853</v>
      </c>
      <c r="AO113" s="198">
        <v>1978</v>
      </c>
      <c r="AP113" s="198">
        <v>2105</v>
      </c>
      <c r="AQ113" s="198">
        <v>2534</v>
      </c>
      <c r="AR113" s="198">
        <v>2164</v>
      </c>
      <c r="AS113" s="198">
        <v>2215</v>
      </c>
      <c r="AT113" s="198">
        <v>2569</v>
      </c>
      <c r="AU113" s="198">
        <v>2439</v>
      </c>
      <c r="AV113" s="198">
        <v>2336</v>
      </c>
      <c r="AW113" s="198">
        <v>2157</v>
      </c>
      <c r="AX113" s="198">
        <v>2220</v>
      </c>
      <c r="AY113" s="198">
        <v>2116</v>
      </c>
      <c r="AZ113" s="198">
        <v>2221</v>
      </c>
      <c r="BA113" s="198">
        <v>2677</v>
      </c>
      <c r="BC113" s="198">
        <v>67679</v>
      </c>
    </row>
    <row r="114" spans="1:55" ht="12.75">
      <c r="A114" s="214" t="s">
        <v>15</v>
      </c>
      <c r="B114" s="217" t="s">
        <v>44</v>
      </c>
      <c r="C114" s="193">
        <v>206</v>
      </c>
      <c r="D114" s="193">
        <v>196</v>
      </c>
      <c r="E114" s="193">
        <v>195</v>
      </c>
      <c r="F114" s="193">
        <v>192</v>
      </c>
      <c r="G114" s="193">
        <v>236</v>
      </c>
      <c r="H114" s="193">
        <v>201</v>
      </c>
      <c r="I114" s="193">
        <v>223</v>
      </c>
      <c r="J114" s="193">
        <v>292</v>
      </c>
      <c r="K114" s="193">
        <v>381</v>
      </c>
      <c r="L114" s="193">
        <v>324</v>
      </c>
      <c r="M114" s="193">
        <v>314</v>
      </c>
      <c r="N114" s="193">
        <v>354</v>
      </c>
      <c r="O114" s="193">
        <v>299</v>
      </c>
      <c r="P114" s="193">
        <v>344</v>
      </c>
      <c r="Q114" s="193">
        <v>348</v>
      </c>
      <c r="R114" s="193">
        <v>326</v>
      </c>
      <c r="S114" s="193">
        <v>368</v>
      </c>
      <c r="T114" s="193">
        <v>309</v>
      </c>
      <c r="U114" s="193">
        <v>342</v>
      </c>
      <c r="V114" s="193">
        <v>384</v>
      </c>
      <c r="W114" s="193">
        <v>387</v>
      </c>
      <c r="X114" s="193">
        <v>394</v>
      </c>
      <c r="Y114" s="193">
        <v>510</v>
      </c>
      <c r="Z114" s="193">
        <v>552</v>
      </c>
      <c r="AA114" s="193">
        <v>555</v>
      </c>
      <c r="AB114" s="193">
        <v>497</v>
      </c>
      <c r="AC114" s="193">
        <v>484</v>
      </c>
      <c r="AD114" s="193">
        <v>529</v>
      </c>
      <c r="AE114" s="193">
        <v>801</v>
      </c>
      <c r="AF114" s="193">
        <v>647</v>
      </c>
      <c r="AG114" s="193">
        <v>617</v>
      </c>
      <c r="AH114" s="193">
        <v>678</v>
      </c>
      <c r="AI114" s="193">
        <v>1157</v>
      </c>
      <c r="AJ114" s="193">
        <v>1388</v>
      </c>
      <c r="AK114" s="193">
        <v>1493</v>
      </c>
      <c r="AL114" s="193">
        <v>1453</v>
      </c>
      <c r="AM114" s="193">
        <v>1361</v>
      </c>
      <c r="AN114" s="193">
        <v>1124</v>
      </c>
      <c r="AO114" s="193">
        <v>1239</v>
      </c>
      <c r="AP114" s="193">
        <v>1229</v>
      </c>
      <c r="AQ114" s="193">
        <v>1135</v>
      </c>
      <c r="AR114" s="193">
        <v>1116</v>
      </c>
      <c r="AS114" s="193">
        <v>1021</v>
      </c>
      <c r="AT114" s="193">
        <v>1037</v>
      </c>
      <c r="AU114" s="193">
        <v>1107</v>
      </c>
      <c r="AV114" s="193">
        <v>1119</v>
      </c>
      <c r="AW114" s="193">
        <v>1085</v>
      </c>
      <c r="AX114" s="193">
        <v>1134</v>
      </c>
      <c r="AY114" s="193">
        <v>1112</v>
      </c>
      <c r="AZ114" s="193">
        <v>1127</v>
      </c>
      <c r="BA114" s="193">
        <v>1422</v>
      </c>
      <c r="BC114" s="193">
        <v>35344</v>
      </c>
    </row>
    <row r="116" ht="15.75">
      <c r="A116" s="185" t="s">
        <v>177</v>
      </c>
    </row>
    <row r="117" spans="2:55" ht="12.75">
      <c r="B117" s="218" t="s">
        <v>21</v>
      </c>
      <c r="C117" s="304">
        <v>24.318775420039763</v>
      </c>
      <c r="D117" s="304">
        <v>24.00853723507933</v>
      </c>
      <c r="E117" s="304">
        <v>23.534246397338773</v>
      </c>
      <c r="F117" s="304">
        <v>22.980365658744493</v>
      </c>
      <c r="G117" s="304">
        <v>41.289291422482684</v>
      </c>
      <c r="H117" s="304">
        <v>35.13380689258266</v>
      </c>
      <c r="I117" s="304">
        <v>24.56440416568323</v>
      </c>
      <c r="J117" s="304">
        <v>29.61954676693966</v>
      </c>
      <c r="K117" s="304">
        <v>30.50544959568559</v>
      </c>
      <c r="L117" s="304">
        <v>28.432954291940547</v>
      </c>
      <c r="M117" s="304">
        <v>28.576832671061695</v>
      </c>
      <c r="N117" s="304">
        <v>26.57385164037518</v>
      </c>
      <c r="O117" s="304">
        <v>28.785375490237286</v>
      </c>
      <c r="P117" s="304">
        <v>25.038071189082057</v>
      </c>
      <c r="Q117" s="304">
        <v>27.435505304100694</v>
      </c>
      <c r="R117" s="304">
        <v>25.34199405733796</v>
      </c>
      <c r="S117" s="304">
        <v>32.434066520309486</v>
      </c>
      <c r="T117" s="304">
        <v>29.546672347787915</v>
      </c>
      <c r="U117" s="304">
        <v>28.631559919689604</v>
      </c>
      <c r="V117" s="304">
        <v>31.2590784963105</v>
      </c>
      <c r="W117" s="304">
        <v>31.381739068683466</v>
      </c>
      <c r="X117" s="304">
        <v>32.10317690882446</v>
      </c>
      <c r="Y117" s="304">
        <v>34.72101175604749</v>
      </c>
      <c r="Z117" s="304">
        <v>35.0567143751735</v>
      </c>
      <c r="AA117" s="304">
        <v>29.004383501507434</v>
      </c>
      <c r="AB117" s="304">
        <v>27.038586433740697</v>
      </c>
      <c r="AC117" s="304">
        <v>28.98340208781206</v>
      </c>
      <c r="AD117" s="304">
        <v>28.791341454754388</v>
      </c>
      <c r="AE117" s="304">
        <v>28.494597723326258</v>
      </c>
      <c r="AF117" s="304">
        <v>24.537764946944396</v>
      </c>
      <c r="AG117" s="304">
        <v>21.999154063904292</v>
      </c>
      <c r="AH117" s="304">
        <v>33.55814044946977</v>
      </c>
      <c r="AI117" s="304">
        <v>22.8927159400892</v>
      </c>
      <c r="AJ117" s="304">
        <v>24.31505917874905</v>
      </c>
      <c r="AK117" s="304">
        <v>21.44432386215414</v>
      </c>
      <c r="AL117" s="304">
        <v>22.70577721117296</v>
      </c>
      <c r="AM117" s="304">
        <v>20.98195696501909</v>
      </c>
      <c r="AN117" s="304">
        <v>19.265031999849835</v>
      </c>
      <c r="AO117" s="304">
        <v>20.78544145695755</v>
      </c>
      <c r="AP117" s="304">
        <v>20.79769973426353</v>
      </c>
      <c r="AQ117" s="304">
        <v>24.415040753025973</v>
      </c>
      <c r="AR117" s="304">
        <v>21.371769383697814</v>
      </c>
      <c r="AS117" s="304">
        <v>20.136871081205076</v>
      </c>
      <c r="AT117" s="304">
        <v>22.742774124483866</v>
      </c>
      <c r="AU117" s="304">
        <v>23.079599327114238</v>
      </c>
      <c r="AV117" s="304">
        <v>23.68596115614008</v>
      </c>
      <c r="AW117" s="304">
        <v>20.896543814038843</v>
      </c>
      <c r="AX117" s="304">
        <v>20.99097721364123</v>
      </c>
      <c r="AY117" s="304">
        <v>21.2433093745221</v>
      </c>
      <c r="AZ117" s="304">
        <v>20.499694142835295</v>
      </c>
      <c r="BA117" s="304">
        <v>27.445710353265024</v>
      </c>
      <c r="BC117" s="304">
        <v>24.130017179416743</v>
      </c>
    </row>
    <row r="118" spans="2:55" ht="12.75">
      <c r="B118" s="215" t="s">
        <v>22</v>
      </c>
      <c r="C118" s="305">
        <v>6.921072806892161</v>
      </c>
      <c r="D118" s="305">
        <v>9.03913873981574</v>
      </c>
      <c r="E118" s="305">
        <v>9.815546344062268</v>
      </c>
      <c r="F118" s="305">
        <v>10.112790259495563</v>
      </c>
      <c r="G118" s="305">
        <v>18.760476629806256</v>
      </c>
      <c r="H118" s="305">
        <v>16.098212351554693</v>
      </c>
      <c r="I118" s="305">
        <v>13.47445269634549</v>
      </c>
      <c r="J118" s="305">
        <v>16.956632793277485</v>
      </c>
      <c r="K118" s="305">
        <v>19.261920081218538</v>
      </c>
      <c r="L118" s="305">
        <v>17.857085121035666</v>
      </c>
      <c r="M118" s="305">
        <v>16.631693982003885</v>
      </c>
      <c r="N118" s="305">
        <v>18.24345515036099</v>
      </c>
      <c r="O118" s="305">
        <v>18.078560828222148</v>
      </c>
      <c r="P118" s="305">
        <v>18.24668837236371</v>
      </c>
      <c r="Q118" s="305">
        <v>21.466977487075194</v>
      </c>
      <c r="R118" s="305">
        <v>19.72750404961056</v>
      </c>
      <c r="S118" s="305">
        <v>26.134133448004942</v>
      </c>
      <c r="T118" s="305">
        <v>24.11732806538454</v>
      </c>
      <c r="U118" s="305">
        <v>23.823588273649282</v>
      </c>
      <c r="V118" s="305">
        <v>26.02986462146302</v>
      </c>
      <c r="W118" s="305">
        <v>27.235488931497297</v>
      </c>
      <c r="X118" s="305">
        <v>26.9804840573535</v>
      </c>
      <c r="Y118" s="305">
        <v>29.735505071046294</v>
      </c>
      <c r="Z118" s="305">
        <v>29.122202209181467</v>
      </c>
      <c r="AA118" s="305">
        <v>25.135733607060086</v>
      </c>
      <c r="AB118" s="305">
        <v>22.785815273178006</v>
      </c>
      <c r="AC118" s="305">
        <v>23.944634891122604</v>
      </c>
      <c r="AD118" s="305">
        <v>24.322300337639366</v>
      </c>
      <c r="AE118" s="305">
        <v>26.39398032027783</v>
      </c>
      <c r="AF118" s="305">
        <v>22.25116918160097</v>
      </c>
      <c r="AG118" s="305">
        <v>20.04563560379692</v>
      </c>
      <c r="AH118" s="305">
        <v>30.536366824858323</v>
      </c>
      <c r="AI118" s="305">
        <v>21.165448053443026</v>
      </c>
      <c r="AJ118" s="305">
        <v>22.250305595022528</v>
      </c>
      <c r="AK118" s="305">
        <v>19.769919796390013</v>
      </c>
      <c r="AL118" s="305">
        <v>21.06125269634217</v>
      </c>
      <c r="AM118" s="305">
        <v>19.720120544834458</v>
      </c>
      <c r="AN118" s="305">
        <v>17.6798835157199</v>
      </c>
      <c r="AO118" s="305">
        <v>19.092649975234448</v>
      </c>
      <c r="AP118" s="305">
        <v>19.027527877046413</v>
      </c>
      <c r="AQ118" s="305">
        <v>22.953624255453306</v>
      </c>
      <c r="AR118" s="305">
        <v>20.007646429117603</v>
      </c>
      <c r="AS118" s="305">
        <v>19.244150481725036</v>
      </c>
      <c r="AT118" s="305">
        <v>21.861523168680225</v>
      </c>
      <c r="AU118" s="305">
        <v>21.94448692460621</v>
      </c>
      <c r="AV118" s="305">
        <v>22.559642147117295</v>
      </c>
      <c r="AW118" s="305">
        <v>19.908625172044655</v>
      </c>
      <c r="AX118" s="305">
        <v>20.07340571952898</v>
      </c>
      <c r="AY118" s="305">
        <v>20.374675026762503</v>
      </c>
      <c r="AZ118" s="305">
        <v>19.552683896620277</v>
      </c>
      <c r="BA118" s="305">
        <v>22.342483560177396</v>
      </c>
      <c r="BC118" s="305">
        <v>20.720819439443208</v>
      </c>
    </row>
    <row r="119" spans="2:55" ht="12.75">
      <c r="B119" s="215" t="s">
        <v>79</v>
      </c>
      <c r="C119" s="229">
        <v>0.008682874699438953</v>
      </c>
      <c r="D119" s="229">
        <v>0.008456802652053312</v>
      </c>
      <c r="E119" s="229">
        <v>0.007246876941127752</v>
      </c>
      <c r="F119" s="229">
        <v>0.008764489680520215</v>
      </c>
      <c r="G119" s="229">
        <v>0.10239968528717545</v>
      </c>
      <c r="H119" s="229">
        <v>0.03317535545023697</v>
      </c>
      <c r="I119" s="229">
        <v>0.006252056597564989</v>
      </c>
      <c r="J119" s="229">
        <v>0.005894552996397773</v>
      </c>
      <c r="K119" s="229">
        <v>0.0031266560678325384</v>
      </c>
      <c r="L119" s="229">
        <v>0.0031839890834659997</v>
      </c>
      <c r="M119" s="229">
        <v>0.00373366521468575</v>
      </c>
      <c r="N119" s="229">
        <v>0.004927606764813237</v>
      </c>
      <c r="O119" s="229">
        <v>0.003762776592159946</v>
      </c>
      <c r="P119" s="229">
        <v>0.0017432851239669422</v>
      </c>
      <c r="Q119" s="229">
        <v>0.0020034175947204053</v>
      </c>
      <c r="R119" s="229">
        <v>0.0007017096198009697</v>
      </c>
      <c r="S119" s="229">
        <v>0.014304939440761602</v>
      </c>
      <c r="T119" s="229">
        <v>0.012563500300431529</v>
      </c>
      <c r="U119" s="229">
        <v>0.003213077790304397</v>
      </c>
      <c r="V119" s="229">
        <v>0.002942998760842627</v>
      </c>
      <c r="W119" s="229">
        <v>0.002725776589179181</v>
      </c>
      <c r="X119" s="229">
        <v>0.0035191795284299433</v>
      </c>
      <c r="Y119" s="229">
        <v>0.00804164923534607</v>
      </c>
      <c r="Z119" s="229">
        <v>0.0022558814050918467</v>
      </c>
      <c r="AA119" s="229">
        <v>0.003895164431584219</v>
      </c>
      <c r="AB119" s="229">
        <v>0.0034023756939055693</v>
      </c>
      <c r="AC119" s="229">
        <v>0.003953669673683038</v>
      </c>
      <c r="AD119" s="229">
        <v>0.0025225629239307135</v>
      </c>
      <c r="AE119" s="229">
        <v>0.05591761884609959</v>
      </c>
      <c r="AF119" s="229">
        <v>0.005135250057240049</v>
      </c>
      <c r="AG119" s="229">
        <v>0.003940167821962787</v>
      </c>
      <c r="AH119" s="229">
        <v>0.008466468956280494</v>
      </c>
      <c r="AI119" s="229">
        <v>0.02342664948712371</v>
      </c>
      <c r="AJ119" s="229">
        <v>0.03546333932003655</v>
      </c>
      <c r="AK119" s="229">
        <v>0.015773490532332977</v>
      </c>
      <c r="AL119" s="229">
        <v>0.010173266073929108</v>
      </c>
      <c r="AM119" s="229">
        <v>0.003943548828802513</v>
      </c>
      <c r="AN119" s="229">
        <v>0.0020281958998627984</v>
      </c>
      <c r="AO119" s="229">
        <v>0.00571323258385551</v>
      </c>
      <c r="AP119" s="229">
        <v>0.007128122006925514</v>
      </c>
      <c r="AQ119" s="229">
        <v>0.014419078998980152</v>
      </c>
      <c r="AR119" s="229">
        <v>0.006708407871198569</v>
      </c>
      <c r="AS119" s="229">
        <v>0.01809379153218151</v>
      </c>
      <c r="AT119" s="229">
        <v>0.013448542514205023</v>
      </c>
      <c r="AU119" s="229">
        <v>0.009127503437308464</v>
      </c>
      <c r="AV119" s="229">
        <v>0.00613368198473036</v>
      </c>
      <c r="AW119" s="229">
        <v>0.011544724371992608</v>
      </c>
      <c r="AX119" s="229">
        <v>0.02764825877895964</v>
      </c>
      <c r="AY119" s="229">
        <v>0.015549636455258802</v>
      </c>
      <c r="AZ119" s="229">
        <v>0.02196982412950633</v>
      </c>
      <c r="BA119" s="229">
        <v>0.018150918690013514</v>
      </c>
      <c r="BC119" s="229">
        <v>0.01374092232830759</v>
      </c>
    </row>
    <row r="120" spans="2:55" ht="12.75">
      <c r="B120" s="215" t="s">
        <v>161</v>
      </c>
      <c r="C120" s="227">
        <v>0.9737287452655331</v>
      </c>
      <c r="D120" s="227">
        <v>0.9791546510669853</v>
      </c>
      <c r="E120" s="227">
        <v>0.9788312219043727</v>
      </c>
      <c r="F120" s="227">
        <v>0.9744769511242295</v>
      </c>
      <c r="G120" s="227">
        <v>0.8541479676881651</v>
      </c>
      <c r="H120" s="227">
        <v>0.9352210498196875</v>
      </c>
      <c r="I120" s="227">
        <v>0.9826688364524003</v>
      </c>
      <c r="J120" s="227">
        <v>0.9665668315107613</v>
      </c>
      <c r="K120" s="227">
        <v>0.9821256967134345</v>
      </c>
      <c r="L120" s="227">
        <v>0.979381443298969</v>
      </c>
      <c r="M120" s="227">
        <v>0.9791888196870727</v>
      </c>
      <c r="N120" s="227">
        <v>0.9810452418096723</v>
      </c>
      <c r="O120" s="227">
        <v>0.9791569086651054</v>
      </c>
      <c r="P120" s="227">
        <v>0.99287548670367</v>
      </c>
      <c r="Q120" s="228">
        <v>0.9978392072125774</v>
      </c>
      <c r="R120" s="228">
        <v>0.9964917875936852</v>
      </c>
      <c r="S120" s="228">
        <v>0.9559065682746843</v>
      </c>
      <c r="T120" s="228">
        <v>0.969625059326056</v>
      </c>
      <c r="U120" s="228">
        <v>0.9825497844385137</v>
      </c>
      <c r="V120" s="228">
        <v>0.9869690514973061</v>
      </c>
      <c r="W120" s="228">
        <v>0.9896081667583593</v>
      </c>
      <c r="X120" s="228">
        <v>0.9864225211758844</v>
      </c>
      <c r="Y120" s="228">
        <v>0.9703110007337585</v>
      </c>
      <c r="Z120" s="228">
        <v>0.9971623155505108</v>
      </c>
      <c r="AA120" s="228">
        <v>0.9917810035129582</v>
      </c>
      <c r="AB120" s="228">
        <v>0.9914710599212713</v>
      </c>
      <c r="AC120" s="228">
        <v>0.9912116808525362</v>
      </c>
      <c r="AD120" s="228">
        <v>0.9917208347588095</v>
      </c>
      <c r="AE120" s="228">
        <v>0.8654168412232929</v>
      </c>
      <c r="AF120" s="228">
        <v>0.9899485267296235</v>
      </c>
      <c r="AG120" s="228">
        <v>0.9950008926977325</v>
      </c>
      <c r="AH120" s="228">
        <v>0.9809676013366264</v>
      </c>
      <c r="AI120" s="228">
        <v>0.8874047814985968</v>
      </c>
      <c r="AJ120" s="228">
        <v>0.8725114626545721</v>
      </c>
      <c r="AK120" s="228">
        <v>0.9309660344067049</v>
      </c>
      <c r="AL120" s="228">
        <v>0.9597492163009405</v>
      </c>
      <c r="AM120" s="228">
        <v>0.980782823820463</v>
      </c>
      <c r="AN120" s="228">
        <v>0.9929711061387294</v>
      </c>
      <c r="AO120" s="228">
        <v>0.9737872648663332</v>
      </c>
      <c r="AP120" s="228">
        <v>0.8971739717397174</v>
      </c>
      <c r="AQ120" s="228">
        <v>0.9231806441811</v>
      </c>
      <c r="AR120" s="228">
        <v>0.9719786049936118</v>
      </c>
      <c r="AS120" s="228">
        <v>0.9232625055334218</v>
      </c>
      <c r="AT120" s="228">
        <v>0.9274133687541509</v>
      </c>
      <c r="AU120" s="228">
        <v>0.9387504791107704</v>
      </c>
      <c r="AV120" s="228">
        <v>0.9647372779976074</v>
      </c>
      <c r="AW120" s="228">
        <v>0.9377925571346875</v>
      </c>
      <c r="AX120" s="228">
        <v>0.8769240789387985</v>
      </c>
      <c r="AY120" s="228">
        <v>0.9208196412499738</v>
      </c>
      <c r="AZ120" s="228">
        <v>0.8944369603144807</v>
      </c>
      <c r="BA120" s="228">
        <v>0.9073283459323959</v>
      </c>
      <c r="BC120" s="229">
        <v>0.9450164192874488</v>
      </c>
    </row>
    <row r="121" spans="2:55" ht="12.75">
      <c r="B121" s="215" t="s">
        <v>162</v>
      </c>
      <c r="C121" s="227">
        <v>0.5691030703521638</v>
      </c>
      <c r="D121" s="227">
        <v>0.5750185383537941</v>
      </c>
      <c r="E121" s="227">
        <v>0.6511646914589293</v>
      </c>
      <c r="F121" s="227">
        <v>0.6709783835402379</v>
      </c>
      <c r="G121" s="227">
        <v>0.7639440953968457</v>
      </c>
      <c r="H121" s="227">
        <v>0.7815546948043275</v>
      </c>
      <c r="I121" s="227">
        <v>0.7424735557363711</v>
      </c>
      <c r="J121" s="227">
        <v>0.7445845232290869</v>
      </c>
      <c r="K121" s="227">
        <v>0.7678262540841823</v>
      </c>
      <c r="L121" s="227">
        <v>0.7538659793814433</v>
      </c>
      <c r="M121" s="227">
        <v>0.6999848093574358</v>
      </c>
      <c r="N121" s="227">
        <v>0.763182527301092</v>
      </c>
      <c r="O121" s="227">
        <v>0.7435597189695551</v>
      </c>
      <c r="P121" s="227">
        <v>0.7983597050782868</v>
      </c>
      <c r="Q121" s="227">
        <v>0.8072423813426719</v>
      </c>
      <c r="R121" s="227">
        <v>0.8092808164567055</v>
      </c>
      <c r="S121" s="227">
        <v>0.82978593645179</v>
      </c>
      <c r="T121" s="227">
        <v>0.7801206861482134</v>
      </c>
      <c r="U121" s="227">
        <v>0.7821118182440293</v>
      </c>
      <c r="V121" s="227">
        <v>0.7849893497055507</v>
      </c>
      <c r="W121" s="227">
        <v>0.8204657986429489</v>
      </c>
      <c r="X121" s="227">
        <v>0.8163303437967115</v>
      </c>
      <c r="Y121" s="227">
        <v>0.8089970085228876</v>
      </c>
      <c r="Z121" s="227">
        <v>0.7496027241770715</v>
      </c>
      <c r="AA121" s="227">
        <v>0.8417180353947107</v>
      </c>
      <c r="AB121" s="227">
        <v>0.8642659279778393</v>
      </c>
      <c r="AC121" s="227">
        <v>0.8294927686665282</v>
      </c>
      <c r="AD121" s="227">
        <v>0.8318850496065686</v>
      </c>
      <c r="AE121" s="227">
        <v>0.8590978913559558</v>
      </c>
      <c r="AF121" s="227">
        <v>0.8252745916588984</v>
      </c>
      <c r="AG121" s="227">
        <v>0.8353419032315658</v>
      </c>
      <c r="AH121" s="227">
        <v>0.7564724684004068</v>
      </c>
      <c r="AI121" s="227">
        <v>0.8508366567491717</v>
      </c>
      <c r="AJ121" s="227">
        <v>0.8554613842519998</v>
      </c>
      <c r="AK121" s="227">
        <v>0.8665857962064403</v>
      </c>
      <c r="AL121" s="227">
        <v>0.9014629049111808</v>
      </c>
      <c r="AM121" s="227">
        <v>0.9022795546916417</v>
      </c>
      <c r="AN121" s="227">
        <v>0.9043681291954471</v>
      </c>
      <c r="AO121" s="227">
        <v>0.9075084319894968</v>
      </c>
      <c r="AP121" s="227">
        <v>0.9205742057420574</v>
      </c>
      <c r="AQ121" s="227">
        <v>0.9113111516256457</v>
      </c>
      <c r="AR121" s="227">
        <v>0.9146581779596786</v>
      </c>
      <c r="AS121" s="227">
        <v>0.9115980522355024</v>
      </c>
      <c r="AT121" s="227">
        <v>0.9120014064148142</v>
      </c>
      <c r="AU121" s="227">
        <v>0.908853967037179</v>
      </c>
      <c r="AV121" s="227">
        <v>0.9002300542928131</v>
      </c>
      <c r="AW121" s="227">
        <v>0.9019337894224049</v>
      </c>
      <c r="AX121" s="227">
        <v>0.9010008467032847</v>
      </c>
      <c r="AY121" s="227">
        <v>0.9016472361177973</v>
      </c>
      <c r="AZ121" s="227">
        <v>0.8990084141251298</v>
      </c>
      <c r="BA121" s="227">
        <v>0.9011202068074106</v>
      </c>
      <c r="BC121" s="229">
        <v>0.8551433550489751</v>
      </c>
    </row>
    <row r="122" spans="2:55" ht="12.75">
      <c r="B122" s="215" t="s">
        <v>163</v>
      </c>
      <c r="C122" s="227">
        <v>0.10137803207349505</v>
      </c>
      <c r="D122" s="227">
        <v>0.11007662519568262</v>
      </c>
      <c r="E122" s="227">
        <v>0.13821005312627707</v>
      </c>
      <c r="F122" s="227">
        <v>0.15765257400816043</v>
      </c>
      <c r="G122" s="227">
        <v>0.1593152968329273</v>
      </c>
      <c r="H122" s="227">
        <v>0.15693869373580874</v>
      </c>
      <c r="I122" s="227">
        <v>0.164686737184703</v>
      </c>
      <c r="J122" s="227">
        <v>0.169742982517239</v>
      </c>
      <c r="K122" s="227">
        <v>0.17278493177013263</v>
      </c>
      <c r="L122" s="227">
        <v>0.16222794959908363</v>
      </c>
      <c r="M122" s="227">
        <v>0.15327358347258088</v>
      </c>
      <c r="N122" s="227">
        <v>0.16458658346333854</v>
      </c>
      <c r="O122" s="227">
        <v>0.1572209211553474</v>
      </c>
      <c r="P122" s="227">
        <v>0.16651478750724877</v>
      </c>
      <c r="Q122" s="227">
        <v>0.17450264510841218</v>
      </c>
      <c r="R122" s="227">
        <v>0.18043374262478074</v>
      </c>
      <c r="S122" s="227">
        <v>0.17838629017503202</v>
      </c>
      <c r="T122" s="227">
        <v>0.17628313783985355</v>
      </c>
      <c r="U122" s="227">
        <v>0.1770341476767262</v>
      </c>
      <c r="V122" s="227">
        <v>0.1654554567096855</v>
      </c>
      <c r="W122" s="227">
        <v>0.16174582798459564</v>
      </c>
      <c r="X122" s="227">
        <v>0.16149725959143</v>
      </c>
      <c r="Y122" s="227">
        <v>0.1425749280352204</v>
      </c>
      <c r="Z122" s="227">
        <v>0.14948921679909194</v>
      </c>
      <c r="AA122" s="227">
        <v>0.1668323722410022</v>
      </c>
      <c r="AB122" s="227">
        <v>0.17116197696457208</v>
      </c>
      <c r="AC122" s="227">
        <v>0.16594007335132516</v>
      </c>
      <c r="AD122" s="227">
        <v>0.1674307218611016</v>
      </c>
      <c r="AE122" s="227">
        <v>0.19902946515849743</v>
      </c>
      <c r="AF122" s="227">
        <v>0.21570137397154784</v>
      </c>
      <c r="AG122" s="227">
        <v>0.24321549723263702</v>
      </c>
      <c r="AH122" s="227">
        <v>0.21914862705215749</v>
      </c>
      <c r="AI122" s="227">
        <v>0.26540904391129116</v>
      </c>
      <c r="AJ122" s="227">
        <v>0.2735356582838769</v>
      </c>
      <c r="AK122" s="227">
        <v>0.28456109395677104</v>
      </c>
      <c r="AL122" s="227">
        <v>0.2949007314524556</v>
      </c>
      <c r="AM122" s="227">
        <v>0.2929404488425517</v>
      </c>
      <c r="AN122" s="227">
        <v>0.30010215001459284</v>
      </c>
      <c r="AO122" s="227">
        <v>0.2996808293908595</v>
      </c>
      <c r="AP122" s="227">
        <v>0.3063180631806318</v>
      </c>
      <c r="AQ122" s="227">
        <v>0.2910779398359161</v>
      </c>
      <c r="AR122" s="227">
        <v>0.3051386994088222</v>
      </c>
      <c r="AS122" s="227">
        <v>0.30872067286409915</v>
      </c>
      <c r="AT122" s="227">
        <v>0.30777044184865415</v>
      </c>
      <c r="AU122" s="227">
        <v>0.3019739363740897</v>
      </c>
      <c r="AV122" s="227">
        <v>0.29993558479801236</v>
      </c>
      <c r="AW122" s="227">
        <v>0.30521254739160825</v>
      </c>
      <c r="AX122" s="227">
        <v>0.3040316102559649</v>
      </c>
      <c r="AY122" s="227">
        <v>0.30416309102706324</v>
      </c>
      <c r="AZ122" s="227">
        <v>0.31247101433272234</v>
      </c>
      <c r="BA122" s="227">
        <v>0.31416709098742707</v>
      </c>
      <c r="BC122" s="229">
        <v>0.2531871798769172</v>
      </c>
    </row>
    <row r="123" spans="2:55" ht="12.75">
      <c r="B123" s="215" t="s">
        <v>50</v>
      </c>
      <c r="C123" s="227">
        <v>0.6955484896661367</v>
      </c>
      <c r="D123" s="227">
        <v>0.8143712574850299</v>
      </c>
      <c r="E123" s="227">
        <v>0.8622117090479007</v>
      </c>
      <c r="F123" s="227">
        <v>0.8838105726872246</v>
      </c>
      <c r="G123" s="227">
        <v>0.828169014084507</v>
      </c>
      <c r="H123" s="227">
        <v>0.8531914893617021</v>
      </c>
      <c r="I123" s="227">
        <v>0.8384387351778656</v>
      </c>
      <c r="J123" s="227">
        <v>0.8904390644234714</v>
      </c>
      <c r="K123" s="227">
        <v>0.9236188357434186</v>
      </c>
      <c r="L123" s="227">
        <v>0.9801412180052956</v>
      </c>
      <c r="M123" s="227">
        <v>0.979187314172448</v>
      </c>
      <c r="N123" s="227">
        <v>0.981042654028436</v>
      </c>
      <c r="O123" s="227">
        <v>0.9865938430983118</v>
      </c>
      <c r="P123" s="227">
        <v>0.9383084577114428</v>
      </c>
      <c r="Q123" s="227">
        <v>0.8877028181041845</v>
      </c>
      <c r="R123" s="227">
        <v>0.7684489615554574</v>
      </c>
      <c r="S123" s="227">
        <v>0.825982905982906</v>
      </c>
      <c r="T123" s="227">
        <v>0.8953846153846153</v>
      </c>
      <c r="U123" s="227">
        <v>0.9087746424429841</v>
      </c>
      <c r="V123" s="227">
        <v>0.8776978417266187</v>
      </c>
      <c r="W123" s="227">
        <v>0.8813303099017384</v>
      </c>
      <c r="X123" s="227">
        <v>0.804473582722715</v>
      </c>
      <c r="Y123" s="227">
        <v>0.8531274742676168</v>
      </c>
      <c r="Z123" s="227">
        <v>0.8432042520880789</v>
      </c>
      <c r="AA123" s="227">
        <v>0.8235995232419547</v>
      </c>
      <c r="AB123" s="227">
        <v>0.8573253833049403</v>
      </c>
      <c r="AC123" s="227">
        <v>0.8548790658882403</v>
      </c>
      <c r="AD123" s="227">
        <v>0.851655087862689</v>
      </c>
      <c r="AE123" s="227">
        <v>0.7670584108051219</v>
      </c>
      <c r="AF123" s="227">
        <v>0.9287861706125516</v>
      </c>
      <c r="AG123" s="227">
        <v>0.9243897962928977</v>
      </c>
      <c r="AH123" s="227">
        <v>0.9236276849642004</v>
      </c>
      <c r="AI123" s="227">
        <v>0.8570519955477819</v>
      </c>
      <c r="AJ123" s="227">
        <v>0.8807053189173499</v>
      </c>
      <c r="AK123" s="227">
        <v>0.8692450782824368</v>
      </c>
      <c r="AL123" s="227">
        <v>0.8487704627595493</v>
      </c>
      <c r="AM123" s="227">
        <v>0.8769416377620268</v>
      </c>
      <c r="AN123" s="227">
        <v>0.9241429613420861</v>
      </c>
      <c r="AO123" s="227">
        <v>0.9361734269959967</v>
      </c>
      <c r="AP123" s="227">
        <v>0.927207286616718</v>
      </c>
      <c r="AQ123" s="227">
        <v>0.914856136230182</v>
      </c>
      <c r="AR123" s="227">
        <v>0.9382584628486268</v>
      </c>
      <c r="AS123" s="227">
        <v>0.9348293662173789</v>
      </c>
      <c r="AT123" s="227">
        <v>0.9685833968012186</v>
      </c>
      <c r="AU123" s="227">
        <v>0.9644602398933807</v>
      </c>
      <c r="AV123" s="227">
        <v>0.9439774191569</v>
      </c>
      <c r="AW123" s="227">
        <v>0.9562803608605135</v>
      </c>
      <c r="AX123" s="227">
        <v>0.9637246500999714</v>
      </c>
      <c r="AY123" s="227">
        <v>0.9673135150013763</v>
      </c>
      <c r="AZ123" s="227">
        <v>0.9528588592833416</v>
      </c>
      <c r="BA123" s="227">
        <v>0.9096122677970327</v>
      </c>
      <c r="BC123" s="229">
        <v>0.912627187740833</v>
      </c>
    </row>
    <row r="124" spans="2:55" ht="12.75">
      <c r="B124" s="215" t="s">
        <v>87</v>
      </c>
      <c r="C124" s="232">
        <v>0.0045370370370370365</v>
      </c>
      <c r="D124" s="232">
        <v>0.0032870370370370367</v>
      </c>
      <c r="E124" s="232">
        <v>0.003321759259259259</v>
      </c>
      <c r="F124" s="232">
        <v>0.0032175925925925926</v>
      </c>
      <c r="G124" s="232">
        <v>0.0033333333333333335</v>
      </c>
      <c r="H124" s="232">
        <v>0.0032870370370370367</v>
      </c>
      <c r="I124" s="232">
        <v>0.0035069444444444445</v>
      </c>
      <c r="J124" s="232">
        <v>0.003368055555555555</v>
      </c>
      <c r="K124" s="232">
        <v>0.003900462962962963</v>
      </c>
      <c r="L124" s="232">
        <v>0.005555555555555556</v>
      </c>
      <c r="M124" s="232">
        <v>0.0065625</v>
      </c>
      <c r="N124" s="232">
        <v>0.005358796296296296</v>
      </c>
      <c r="O124" s="232">
        <v>0.004895833333333333</v>
      </c>
      <c r="P124" s="232">
        <v>0.004571759259259259</v>
      </c>
      <c r="Q124" s="232">
        <v>0.005729166666666667</v>
      </c>
      <c r="R124" s="232">
        <v>0.004606481481481481</v>
      </c>
      <c r="S124" s="232">
        <v>0.0043287037037037035</v>
      </c>
      <c r="T124" s="232">
        <v>0.0033333333333333335</v>
      </c>
      <c r="U124" s="232">
        <v>0.0027083333333333334</v>
      </c>
      <c r="V124" s="232">
        <v>0.003125</v>
      </c>
      <c r="W124" s="232">
        <v>0.0025810185185185185</v>
      </c>
      <c r="X124" s="232">
        <v>0.002905092592592593</v>
      </c>
      <c r="Y124" s="232">
        <v>0.003414351851851852</v>
      </c>
      <c r="Z124" s="232">
        <v>0.001423611111111111</v>
      </c>
      <c r="AA124" s="232">
        <v>0.0012152777777777778</v>
      </c>
      <c r="AB124" s="232">
        <v>0.0013425925925925925</v>
      </c>
      <c r="AC124" s="232">
        <v>0.0012962962962962963</v>
      </c>
      <c r="AD124" s="232">
        <v>0.001365740740740741</v>
      </c>
      <c r="AE124" s="232">
        <v>0.0009375</v>
      </c>
      <c r="AF124" s="232">
        <v>0.0008333333333333334</v>
      </c>
      <c r="AG124" s="232">
        <v>0.0008101851851851852</v>
      </c>
      <c r="AH124" s="232">
        <v>0.0008680555555555555</v>
      </c>
      <c r="AI124" s="232">
        <v>0.0010069444444444444</v>
      </c>
      <c r="AJ124" s="232">
        <v>0.0009027777777777778</v>
      </c>
      <c r="AK124" s="232">
        <v>0.0009606481481481481</v>
      </c>
      <c r="AL124" s="232">
        <v>0.0009375000000000001</v>
      </c>
      <c r="AM124" s="232">
        <v>0.0009375000000000001</v>
      </c>
      <c r="AN124" s="232">
        <v>0.0010879629629629629</v>
      </c>
      <c r="AO124" s="232">
        <v>0.0007291666666666667</v>
      </c>
      <c r="AP124" s="232">
        <v>0.0007175925925925927</v>
      </c>
      <c r="AQ124" s="232">
        <v>0.0006597222222222221</v>
      </c>
      <c r="AR124" s="232">
        <v>0.0006597222222222221</v>
      </c>
      <c r="AS124" s="232">
        <v>0.0006481481481481481</v>
      </c>
      <c r="AT124" s="232">
        <v>0.0006134259259259259</v>
      </c>
      <c r="AU124" s="232">
        <v>0.0006134259259259259</v>
      </c>
      <c r="AV124" s="232">
        <v>0.0006712962962962962</v>
      </c>
      <c r="AW124" s="232">
        <v>0.0006134259259259259</v>
      </c>
      <c r="AX124" s="232">
        <v>0.0005787037037037038</v>
      </c>
      <c r="AY124" s="232">
        <v>0.0005787037037037038</v>
      </c>
      <c r="AZ124" s="232">
        <v>0.000625</v>
      </c>
      <c r="BA124" s="232">
        <v>0.0006481481481481481</v>
      </c>
      <c r="BC124" s="232">
        <v>0.001208804475038095</v>
      </c>
    </row>
    <row r="125" spans="2:55" ht="12.75">
      <c r="B125" s="215" t="s">
        <v>88</v>
      </c>
      <c r="C125" s="232" t="s">
        <v>188</v>
      </c>
      <c r="D125" s="232" t="s">
        <v>188</v>
      </c>
      <c r="E125" s="232" t="s">
        <v>188</v>
      </c>
      <c r="F125" s="232" t="s">
        <v>188</v>
      </c>
      <c r="G125" s="232" t="s">
        <v>188</v>
      </c>
      <c r="H125" s="232" t="s">
        <v>188</v>
      </c>
      <c r="I125" s="232" t="s">
        <v>188</v>
      </c>
      <c r="J125" s="232" t="s">
        <v>188</v>
      </c>
      <c r="K125" s="232" t="s">
        <v>188</v>
      </c>
      <c r="L125" s="232" t="s">
        <v>188</v>
      </c>
      <c r="M125" s="232" t="s">
        <v>188</v>
      </c>
      <c r="N125" s="232" t="s">
        <v>188</v>
      </c>
      <c r="O125" s="232" t="s">
        <v>188</v>
      </c>
      <c r="P125" s="232" t="s">
        <v>188</v>
      </c>
      <c r="Q125" s="232" t="s">
        <v>188</v>
      </c>
      <c r="R125" s="232" t="s">
        <v>188</v>
      </c>
      <c r="S125" s="232" t="s">
        <v>188</v>
      </c>
      <c r="T125" s="232" t="s">
        <v>188</v>
      </c>
      <c r="U125" s="232" t="s">
        <v>188</v>
      </c>
      <c r="V125" s="232" t="s">
        <v>188</v>
      </c>
      <c r="W125" s="232" t="s">
        <v>188</v>
      </c>
      <c r="X125" s="232" t="s">
        <v>188</v>
      </c>
      <c r="Y125" s="232" t="s">
        <v>188</v>
      </c>
      <c r="Z125" s="232" t="s">
        <v>188</v>
      </c>
      <c r="AA125" s="232" t="s">
        <v>188</v>
      </c>
      <c r="AB125" s="232" t="s">
        <v>188</v>
      </c>
      <c r="AC125" s="232" t="s">
        <v>188</v>
      </c>
      <c r="AD125" s="232" t="s">
        <v>188</v>
      </c>
      <c r="AE125" s="232" t="s">
        <v>188</v>
      </c>
      <c r="AF125" s="232" t="s">
        <v>188</v>
      </c>
      <c r="AG125" s="232" t="s">
        <v>188</v>
      </c>
      <c r="AH125" s="232" t="s">
        <v>188</v>
      </c>
      <c r="AI125" s="232" t="s">
        <v>188</v>
      </c>
      <c r="AJ125" s="232" t="s">
        <v>188</v>
      </c>
      <c r="AK125" s="232" t="s">
        <v>188</v>
      </c>
      <c r="AL125" s="232" t="s">
        <v>188</v>
      </c>
      <c r="AM125" s="232" t="s">
        <v>188</v>
      </c>
      <c r="AN125" s="232" t="s">
        <v>188</v>
      </c>
      <c r="AO125" s="232" t="s">
        <v>188</v>
      </c>
      <c r="AP125" s="232" t="s">
        <v>188</v>
      </c>
      <c r="AQ125" s="232" t="s">
        <v>188</v>
      </c>
      <c r="AR125" s="232" t="s">
        <v>188</v>
      </c>
      <c r="AS125" s="232" t="s">
        <v>188</v>
      </c>
      <c r="AT125" s="232" t="s">
        <v>188</v>
      </c>
      <c r="AU125" s="232" t="s">
        <v>188</v>
      </c>
      <c r="AV125" s="232" t="s">
        <v>188</v>
      </c>
      <c r="AW125" s="232" t="s">
        <v>188</v>
      </c>
      <c r="AX125" s="232" t="s">
        <v>188</v>
      </c>
      <c r="AY125" s="232" t="s">
        <v>188</v>
      </c>
      <c r="AZ125" s="232" t="s">
        <v>188</v>
      </c>
      <c r="BA125" s="232" t="s">
        <v>188</v>
      </c>
      <c r="BC125" s="232" t="s">
        <v>188</v>
      </c>
    </row>
    <row r="126" spans="2:55" ht="12.75">
      <c r="B126" s="215" t="s">
        <v>93</v>
      </c>
      <c r="C126" s="227">
        <v>0.030864694979450397</v>
      </c>
      <c r="D126" s="227">
        <v>0.020433385515366234</v>
      </c>
      <c r="E126" s="227">
        <v>0.019043727012668574</v>
      </c>
      <c r="F126" s="227">
        <v>0.01831756228839309</v>
      </c>
      <c r="G126" s="227">
        <v>0.02737530452622131</v>
      </c>
      <c r="H126" s="227">
        <v>0.023039935888874048</v>
      </c>
      <c r="I126" s="227">
        <v>0.026606997558991048</v>
      </c>
      <c r="J126" s="227">
        <v>0.018597199972139027</v>
      </c>
      <c r="K126" s="227">
        <v>0.013197514254596707</v>
      </c>
      <c r="L126" s="227">
        <v>0.0032216494845360823</v>
      </c>
      <c r="M126" s="229">
        <v>0.0031900349384778974</v>
      </c>
      <c r="N126" s="229">
        <v>0.0031201248049922</v>
      </c>
      <c r="O126" s="229">
        <v>0.002107728337236534</v>
      </c>
      <c r="P126" s="229">
        <v>0.010272554055173556</v>
      </c>
      <c r="Q126" s="229">
        <v>0.01959615527904031</v>
      </c>
      <c r="R126" s="229">
        <v>0.04177962047520332</v>
      </c>
      <c r="S126" s="229">
        <v>0.03104226382874916</v>
      </c>
      <c r="T126" s="229">
        <v>0.01844192826632314</v>
      </c>
      <c r="U126" s="229">
        <v>0.016150003421610895</v>
      </c>
      <c r="V126" s="229">
        <v>0.020235559453702544</v>
      </c>
      <c r="W126" s="229">
        <v>0.01919432728161868</v>
      </c>
      <c r="X126" s="229">
        <v>0.03157698056801196</v>
      </c>
      <c r="Y126" s="229">
        <v>0.020940339786645595</v>
      </c>
      <c r="Z126" s="229">
        <v>0.023439273552780932</v>
      </c>
      <c r="AA126" s="229">
        <v>0.02942931000198847</v>
      </c>
      <c r="AB126" s="229">
        <v>0.024420469456188948</v>
      </c>
      <c r="AC126" s="229">
        <v>0.024150577814684104</v>
      </c>
      <c r="AD126" s="229">
        <v>0.024837495723571672</v>
      </c>
      <c r="AE126" s="229">
        <v>0.04636223991062701</v>
      </c>
      <c r="AF126" s="229">
        <v>0.015279860576338507</v>
      </c>
      <c r="AG126" s="229">
        <v>0.01838957329048384</v>
      </c>
      <c r="AH126" s="229">
        <v>0.01673688798489031</v>
      </c>
      <c r="AI126" s="229">
        <v>0.03793969319069022</v>
      </c>
      <c r="AJ126" s="229">
        <v>0.032631349119707824</v>
      </c>
      <c r="AK126" s="229">
        <v>0.037185707984119985</v>
      </c>
      <c r="AL126" s="229">
        <v>0.04459770114942529</v>
      </c>
      <c r="AM126" s="229">
        <v>0.03604877186782117</v>
      </c>
      <c r="AN126" s="229">
        <v>0.022764860394980057</v>
      </c>
      <c r="AO126" s="229">
        <v>0.019172872761844397</v>
      </c>
      <c r="AP126" s="229">
        <v>0.022297722977229772</v>
      </c>
      <c r="AQ126" s="229">
        <v>0.024783500455788515</v>
      </c>
      <c r="AR126" s="229">
        <v>0.0188397323458715</v>
      </c>
      <c r="AS126" s="229">
        <v>0.0201195219123506</v>
      </c>
      <c r="AT126" s="229">
        <v>0.009669101847872797</v>
      </c>
      <c r="AU126" s="229">
        <v>0.010732081257186662</v>
      </c>
      <c r="AV126" s="229">
        <v>0.016803165547069107</v>
      </c>
      <c r="AW126" s="229">
        <v>0.013343782432804523</v>
      </c>
      <c r="AX126" s="229">
        <v>0.01102885304270424</v>
      </c>
      <c r="AY126" s="229">
        <v>0.009942022311991126</v>
      </c>
      <c r="AZ126" s="229">
        <v>0.014730240056535854</v>
      </c>
      <c r="BA126" s="229">
        <v>0.02839685088715679</v>
      </c>
      <c r="BC126" s="229">
        <v>0.022121675933813836</v>
      </c>
    </row>
    <row r="127" spans="2:55" ht="12.75">
      <c r="B127" s="215" t="s">
        <v>80</v>
      </c>
      <c r="C127" s="227">
        <v>0.2558746736292428</v>
      </c>
      <c r="D127" s="227">
        <v>0.5282258064516129</v>
      </c>
      <c r="E127" s="227">
        <v>0.43776824034334766</v>
      </c>
      <c r="F127" s="227">
        <v>0.44075829383886256</v>
      </c>
      <c r="G127" s="227">
        <v>0.3981264637002342</v>
      </c>
      <c r="H127" s="227">
        <v>0.35942028985507246</v>
      </c>
      <c r="I127" s="227">
        <v>0.3333333333333333</v>
      </c>
      <c r="J127" s="227">
        <v>0.3895131086142322</v>
      </c>
      <c r="K127" s="227">
        <v>0.6990291262135923</v>
      </c>
      <c r="L127" s="227">
        <v>0.5555555555555556</v>
      </c>
      <c r="M127" s="227">
        <v>0.6666666666666666</v>
      </c>
      <c r="N127" s="227">
        <v>0.725</v>
      </c>
      <c r="O127" s="227">
        <v>0.6666666666666666</v>
      </c>
      <c r="P127" s="227">
        <v>0.41935483870967744</v>
      </c>
      <c r="Q127" s="227">
        <v>0.11026615969581749</v>
      </c>
      <c r="R127" s="227">
        <v>0.21183206106870228</v>
      </c>
      <c r="S127" s="227">
        <v>0.15913555992141454</v>
      </c>
      <c r="T127" s="227">
        <v>0.1213235294117647</v>
      </c>
      <c r="U127" s="227">
        <v>0.13983050847457626</v>
      </c>
      <c r="V127" s="227">
        <v>0.15479876160990713</v>
      </c>
      <c r="W127" s="227">
        <v>0.17197452229299362</v>
      </c>
      <c r="X127" s="227">
        <v>0.14398422090729784</v>
      </c>
      <c r="Y127" s="227">
        <v>0.14824797843665768</v>
      </c>
      <c r="Z127" s="227">
        <v>0.13317191283292978</v>
      </c>
      <c r="AA127" s="227">
        <v>0.10810810810810811</v>
      </c>
      <c r="AB127" s="227">
        <v>0.12238805970149254</v>
      </c>
      <c r="AC127" s="227">
        <v>0.11461318051575932</v>
      </c>
      <c r="AD127" s="227">
        <v>0.10192837465564739</v>
      </c>
      <c r="AE127" s="227">
        <v>0.5399096385542169</v>
      </c>
      <c r="AF127" s="227">
        <v>0.5994694960212201</v>
      </c>
      <c r="AG127" s="227">
        <v>0.5606796116504854</v>
      </c>
      <c r="AH127" s="227">
        <v>0.5972222222222222</v>
      </c>
      <c r="AI127" s="227">
        <v>0.3581757508342603</v>
      </c>
      <c r="AJ127" s="227">
        <v>0.39416058394160586</v>
      </c>
      <c r="AK127" s="227">
        <v>0.3386714116251483</v>
      </c>
      <c r="AL127" s="227">
        <v>0.3528584817244611</v>
      </c>
      <c r="AM127" s="227">
        <v>0.5067401960784313</v>
      </c>
      <c r="AN127" s="227">
        <v>0.5651709401709402</v>
      </c>
      <c r="AO127" s="227">
        <v>0.4911452184179457</v>
      </c>
      <c r="AP127" s="227">
        <v>0.44803229061553984</v>
      </c>
      <c r="AQ127" s="227">
        <v>0.2950191570881226</v>
      </c>
      <c r="AR127" s="227">
        <v>0.5701149425287356</v>
      </c>
      <c r="AS127" s="227">
        <v>0.6237623762376238</v>
      </c>
      <c r="AT127" s="227">
        <v>0.5353535353535354</v>
      </c>
      <c r="AU127" s="227">
        <v>0.5464285714285714</v>
      </c>
      <c r="AV127" s="227">
        <v>0.4194961664841183</v>
      </c>
      <c r="AW127" s="227">
        <v>0.46984126984126984</v>
      </c>
      <c r="AX127" s="227">
        <v>0.4881889763779528</v>
      </c>
      <c r="AY127" s="227">
        <v>0.5831578947368421</v>
      </c>
      <c r="AZ127" s="227">
        <v>0.4362818590704648</v>
      </c>
      <c r="BA127" s="227">
        <v>0.42551724137931035</v>
      </c>
      <c r="BC127" s="229">
        <v>0.39781406794285895</v>
      </c>
    </row>
    <row r="128" spans="2:55" ht="12.75">
      <c r="B128" s="217" t="s">
        <v>127</v>
      </c>
      <c r="C128" s="263">
        <v>0.0029282407407407412</v>
      </c>
      <c r="D128" s="263">
        <v>0.004131944444444444</v>
      </c>
      <c r="E128" s="263">
        <v>0.0044212962962962956</v>
      </c>
      <c r="F128" s="235">
        <v>0.004780092592592592</v>
      </c>
      <c r="G128" s="235">
        <v>0.004918981481481482</v>
      </c>
      <c r="H128" s="235">
        <v>0.004675925925925926</v>
      </c>
      <c r="I128" s="235">
        <v>0.004722222222222222</v>
      </c>
      <c r="J128" s="235">
        <v>0.004571759259259259</v>
      </c>
      <c r="K128" s="235">
        <v>0.004930555555555555</v>
      </c>
      <c r="L128" s="235">
        <v>0.004803240740740741</v>
      </c>
      <c r="M128" s="235">
        <v>0.004861111111111111</v>
      </c>
      <c r="N128" s="235">
        <v>0.004907407407407407</v>
      </c>
      <c r="O128" s="235">
        <v>0.00462962962962963</v>
      </c>
      <c r="P128" s="235">
        <v>0.004953703703703704</v>
      </c>
      <c r="Q128" s="235">
        <v>0.005219907407407407</v>
      </c>
      <c r="R128" s="235">
        <v>0.0053125</v>
      </c>
      <c r="S128" s="235">
        <v>0.005416666666666667</v>
      </c>
      <c r="T128" s="235">
        <v>0.0059722222222222225</v>
      </c>
      <c r="U128" s="235">
        <v>0.0038541666666666668</v>
      </c>
      <c r="V128" s="235">
        <v>0.004699074074074074</v>
      </c>
      <c r="W128" s="235">
        <v>0.004722222222222222</v>
      </c>
      <c r="X128" s="235">
        <v>0.0037962962962962963</v>
      </c>
      <c r="Y128" s="235">
        <v>0.0030555555555555557</v>
      </c>
      <c r="Z128" s="235">
        <v>0.002511574074074074</v>
      </c>
      <c r="AA128" s="235">
        <v>0.0049884259259259265</v>
      </c>
      <c r="AB128" s="235">
        <v>0.004942129629629629</v>
      </c>
      <c r="AC128" s="235">
        <v>0.005023148148148148</v>
      </c>
      <c r="AD128" s="235">
        <v>0.0052430555555555555</v>
      </c>
      <c r="AE128" s="235">
        <v>0.00537037037037037</v>
      </c>
      <c r="AF128" s="235">
        <v>0.005185185185185185</v>
      </c>
      <c r="AG128" s="235">
        <v>0.005208333333333333</v>
      </c>
      <c r="AH128" s="235">
        <v>0.00537037037037037</v>
      </c>
      <c r="AI128" s="235">
        <v>0.005405092592592592</v>
      </c>
      <c r="AJ128" s="235">
        <v>0.005092592592592592</v>
      </c>
      <c r="AK128" s="235">
        <v>0.0052662037037037035</v>
      </c>
      <c r="AL128" s="235">
        <v>0.005277777777777777</v>
      </c>
      <c r="AM128" s="235">
        <v>0.0051967592592592595</v>
      </c>
      <c r="AN128" s="235">
        <v>0.005277777777777777</v>
      </c>
      <c r="AO128" s="235">
        <v>0.00537037037037037</v>
      </c>
      <c r="AP128" s="235">
        <v>0.007418981481481481</v>
      </c>
      <c r="AQ128" s="235">
        <v>0.007222222222222223</v>
      </c>
      <c r="AR128" s="235">
        <v>0.0072106481481481475</v>
      </c>
      <c r="AS128" s="235">
        <v>0.007291666666666666</v>
      </c>
      <c r="AT128" s="235">
        <v>0.007256944444444444</v>
      </c>
      <c r="AU128" s="235">
        <v>0.007083333333333333</v>
      </c>
      <c r="AV128" s="235">
        <v>0.007002314814814815</v>
      </c>
      <c r="AW128" s="235">
        <v>0.007291666666666666</v>
      </c>
      <c r="AX128" s="235">
        <v>0.0071874999999999994</v>
      </c>
      <c r="AY128" s="235">
        <v>0.007094907407407407</v>
      </c>
      <c r="AZ128" s="235">
        <v>0.007337962962962963</v>
      </c>
      <c r="BA128" s="235">
        <v>0.007314814814814815</v>
      </c>
      <c r="BC128" s="235">
        <v>0.005882551535209595</v>
      </c>
    </row>
    <row r="130" ht="15.75">
      <c r="A130" s="185" t="s">
        <v>178</v>
      </c>
    </row>
    <row r="131" spans="2:55" ht="12.75">
      <c r="B131" s="237" t="s">
        <v>165</v>
      </c>
      <c r="C131" s="240">
        <v>0.1760595511596823</v>
      </c>
      <c r="D131" s="240">
        <v>0.1403974210992021</v>
      </c>
      <c r="E131" s="240">
        <v>0.18625579002700143</v>
      </c>
      <c r="F131" s="240">
        <v>0.22508696795708424</v>
      </c>
      <c r="G131" s="240">
        <v>0.202191841270347</v>
      </c>
      <c r="H131" s="240">
        <v>0.1946859959326208</v>
      </c>
      <c r="I131" s="240">
        <v>0.21172899477497595</v>
      </c>
      <c r="J131" s="240">
        <v>0.22079386437318047</v>
      </c>
      <c r="K131" s="240">
        <v>0.2396048034992238</v>
      </c>
      <c r="L131" s="240">
        <v>0.20237859464781105</v>
      </c>
      <c r="M131" s="240">
        <v>0.20212675722985726</v>
      </c>
      <c r="N131" s="240">
        <v>0.2016496840360602</v>
      </c>
      <c r="O131" s="240">
        <v>0.19786974890181797</v>
      </c>
      <c r="P131" s="240">
        <v>0.19428478356752113</v>
      </c>
      <c r="Q131" s="240">
        <v>0.2115552205761123</v>
      </c>
      <c r="R131" s="240">
        <v>0.2139707835325365</v>
      </c>
      <c r="S131" s="240">
        <v>0.21603777709763455</v>
      </c>
      <c r="T131" s="240">
        <v>0.09761635163664059</v>
      </c>
      <c r="U131" s="240">
        <v>0.1971392517165437</v>
      </c>
      <c r="V131" s="240">
        <v>0.19898761110401783</v>
      </c>
      <c r="W131" s="240">
        <v>0.19691041241633506</v>
      </c>
      <c r="X131" s="240">
        <v>0.19601633784975947</v>
      </c>
      <c r="Y131" s="240">
        <v>0.19301702513979646</v>
      </c>
      <c r="Z131" s="240">
        <v>0.20440619343968622</v>
      </c>
      <c r="AA131" s="240">
        <v>0.2029076129435673</v>
      </c>
      <c r="AB131" s="240">
        <v>0.20415352136062812</v>
      </c>
      <c r="AC131" s="240">
        <v>0.19890049224824033</v>
      </c>
      <c r="AD131" s="240">
        <v>0.17711187323970648</v>
      </c>
      <c r="AE131" s="240">
        <v>0.19416338185542692</v>
      </c>
      <c r="AF131" s="240" t="s">
        <v>188</v>
      </c>
      <c r="AG131" s="240">
        <v>0.21413531428186405</v>
      </c>
      <c r="AH131" s="240">
        <v>0.21503500746259602</v>
      </c>
      <c r="AI131" s="240">
        <v>0.23538824502826633</v>
      </c>
      <c r="AJ131" s="240">
        <v>0.2496889359066789</v>
      </c>
      <c r="AK131" s="240">
        <v>0.7429453061900718</v>
      </c>
      <c r="AL131" s="240">
        <v>0.25369842982564755</v>
      </c>
      <c r="AM131" s="240">
        <v>0.2545075734078303</v>
      </c>
      <c r="AN131" s="240">
        <v>0.2650677736045517</v>
      </c>
      <c r="AO131" s="240">
        <v>0.2672121586096718</v>
      </c>
      <c r="AP131" s="240">
        <v>0.26810706120136457</v>
      </c>
      <c r="AQ131" s="240" t="s">
        <v>188</v>
      </c>
      <c r="AR131" s="240" t="s">
        <v>188</v>
      </c>
      <c r="AS131" s="240">
        <v>0.2763515008556308</v>
      </c>
      <c r="AT131" s="240">
        <v>0.27007944464206796</v>
      </c>
      <c r="AU131" s="240">
        <v>0.26186841358826535</v>
      </c>
      <c r="AV131" s="240">
        <v>0.25833800042486627</v>
      </c>
      <c r="AW131" s="240">
        <v>0.2645345596432553</v>
      </c>
      <c r="AX131" s="240">
        <v>0.26893242880470214</v>
      </c>
      <c r="AY131" s="240">
        <v>0.2582371047111181</v>
      </c>
      <c r="AZ131" s="240">
        <v>0.25809223141759674</v>
      </c>
      <c r="BA131" s="240">
        <v>0.255600800011511</v>
      </c>
      <c r="BC131" s="241">
        <v>0.262782529470868</v>
      </c>
    </row>
    <row r="133" ht="15.75">
      <c r="A133" s="185" t="s">
        <v>179</v>
      </c>
    </row>
    <row r="134" spans="2:55" ht="12.75">
      <c r="B134" s="218" t="s">
        <v>168</v>
      </c>
      <c r="Q134" s="242">
        <v>0.04021937842778794</v>
      </c>
      <c r="W134" s="242">
        <v>0.0536779324055666</v>
      </c>
      <c r="AD134" s="242">
        <v>0.009708737864077669</v>
      </c>
      <c r="AH134" s="242">
        <v>0.04784688995215311</v>
      </c>
      <c r="AO134" s="242">
        <v>0.12658227848101267</v>
      </c>
      <c r="BC134" s="242">
        <v>0.06194314806957998</v>
      </c>
    </row>
    <row r="135" spans="2:55" ht="12.75">
      <c r="B135" s="215" t="s">
        <v>66</v>
      </c>
      <c r="Q135" s="244">
        <v>0.9360146252285192</v>
      </c>
      <c r="W135" s="244">
        <v>0.9105367793240556</v>
      </c>
      <c r="AD135" s="244">
        <v>0.9854368932038835</v>
      </c>
      <c r="AH135" s="244">
        <v>0.9234449760765551</v>
      </c>
      <c r="AO135" s="244">
        <v>0.8227848101265823</v>
      </c>
      <c r="BC135" s="244">
        <v>0.8985999151463725</v>
      </c>
    </row>
    <row r="136" spans="2:55" ht="12.75">
      <c r="B136" s="215" t="s">
        <v>169</v>
      </c>
      <c r="Q136" s="244">
        <v>0.884990253411306</v>
      </c>
      <c r="W136" s="244">
        <v>0.8811475409836066</v>
      </c>
      <c r="AD136" s="244" t="s">
        <v>188</v>
      </c>
      <c r="AH136" s="244" t="s">
        <v>188</v>
      </c>
      <c r="AO136" s="244">
        <v>0.9078947368421053</v>
      </c>
      <c r="BC136" s="244">
        <v>0.88865210442195</v>
      </c>
    </row>
    <row r="137" spans="2:55" ht="12.75">
      <c r="B137" s="217" t="s">
        <v>166</v>
      </c>
      <c r="Q137" s="245">
        <v>0.8304093567251462</v>
      </c>
      <c r="W137" s="245">
        <v>0.8622129436325678</v>
      </c>
      <c r="AD137" s="245">
        <v>0.8313953488372093</v>
      </c>
      <c r="AH137" s="245">
        <v>0.775609756097561</v>
      </c>
      <c r="AO137" s="245">
        <v>0.802547770700637</v>
      </c>
      <c r="BC137" s="245">
        <v>0.823555359505955</v>
      </c>
    </row>
    <row r="139" ht="15.75">
      <c r="A139" s="185" t="s">
        <v>37</v>
      </c>
    </row>
    <row r="140" spans="2:55" ht="12.75">
      <c r="B140" s="218" t="s">
        <v>171</v>
      </c>
      <c r="C140" s="248">
        <v>0.06896269633507854</v>
      </c>
      <c r="D140" s="248">
        <v>0.08644926843262886</v>
      </c>
      <c r="E140" s="248">
        <v>0.08797424295161851</v>
      </c>
      <c r="F140" s="248">
        <v>0.09788849786997592</v>
      </c>
      <c r="G140" s="248">
        <v>0.09886448629904128</v>
      </c>
      <c r="H140" s="248">
        <v>0.08352715829798878</v>
      </c>
      <c r="I140" s="248">
        <v>0.09346603202077022</v>
      </c>
      <c r="J140" s="248">
        <v>0.10419069588619762</v>
      </c>
      <c r="K140" s="248">
        <v>0.10680793184909443</v>
      </c>
      <c r="L140" s="248">
        <v>0.10471162937283328</v>
      </c>
      <c r="M140" s="248">
        <v>0.11064629044651242</v>
      </c>
      <c r="N140" s="248">
        <v>0.11958950591740462</v>
      </c>
      <c r="O140" s="248">
        <v>0.1152723329718909</v>
      </c>
      <c r="P140" s="248">
        <v>0.13597660617528168</v>
      </c>
      <c r="Q140" s="248">
        <v>0.14172984682036205</v>
      </c>
      <c r="R140" s="248">
        <v>0.13619219416202033</v>
      </c>
      <c r="S140" s="248">
        <v>0.1388217803382271</v>
      </c>
      <c r="T140" s="248">
        <v>0.1325035133507328</v>
      </c>
      <c r="U140" s="248">
        <v>0.13061525071968935</v>
      </c>
      <c r="V140" s="248">
        <v>0.11959932416123582</v>
      </c>
      <c r="W140" s="248">
        <v>0.11973028437408384</v>
      </c>
      <c r="X140" s="248">
        <v>0.11909373716029817</v>
      </c>
      <c r="Y140" s="248">
        <v>0.11140061682441774</v>
      </c>
      <c r="Z140" s="248">
        <v>0.13116897884921538</v>
      </c>
      <c r="AA140" s="248">
        <v>0.12340008573703228</v>
      </c>
      <c r="AB140" s="248">
        <v>0.13381187783571477</v>
      </c>
      <c r="AC140" s="248">
        <v>0.13653013653013654</v>
      </c>
      <c r="AD140" s="248">
        <v>0.14117723917162084</v>
      </c>
      <c r="AE140" s="248">
        <v>0.11287711066318606</v>
      </c>
      <c r="AF140" s="248">
        <v>0.11226660363980147</v>
      </c>
      <c r="AG140" s="248">
        <v>0.11102925243770315</v>
      </c>
      <c r="AH140" s="248">
        <v>0.11930955993930198</v>
      </c>
      <c r="AI140" s="248">
        <v>0.1223767488341106</v>
      </c>
      <c r="AJ140" s="248">
        <v>0.12332035425255765</v>
      </c>
      <c r="AK140" s="248">
        <v>0.13018867924528302</v>
      </c>
      <c r="AL140" s="248">
        <v>0.13983220135836996</v>
      </c>
      <c r="AM140" s="248">
        <v>0.13511461650393303</v>
      </c>
      <c r="AN140" s="248">
        <v>0.14461359674607785</v>
      </c>
      <c r="AO140" s="248">
        <v>0.15352149257607894</v>
      </c>
      <c r="AP140" s="248">
        <v>0.1533460059618957</v>
      </c>
      <c r="AQ140" s="248">
        <v>0.15562805278122038</v>
      </c>
      <c r="AR140" s="248">
        <v>0.16334502383602495</v>
      </c>
      <c r="AS140" s="248">
        <v>0.15834460838004424</v>
      </c>
      <c r="AT140" s="248">
        <v>0.1565573304530726</v>
      </c>
      <c r="AU140" s="248">
        <v>0.14434177991782707</v>
      </c>
      <c r="AV140" s="248">
        <v>0.14489675726803847</v>
      </c>
      <c r="AW140" s="248">
        <v>0.15251274880736965</v>
      </c>
      <c r="AX140" s="248">
        <v>0.15367892270674152</v>
      </c>
      <c r="AY140" s="248">
        <v>0.14483525368910452</v>
      </c>
      <c r="AZ140" s="248">
        <v>0.1537304775612795</v>
      </c>
      <c r="BA140" s="248">
        <v>0.15183426514513287</v>
      </c>
      <c r="BC140" s="248">
        <v>0.13579406061701196</v>
      </c>
    </row>
    <row r="141" spans="2:55" ht="12.75">
      <c r="B141" s="215" t="s">
        <v>172</v>
      </c>
      <c r="C141" s="228">
        <v>0.031659031413612565</v>
      </c>
      <c r="D141" s="228">
        <v>0.05030123362341016</v>
      </c>
      <c r="E141" s="228">
        <v>0.05134006265227985</v>
      </c>
      <c r="F141" s="228">
        <v>0.05510279681422486</v>
      </c>
      <c r="G141" s="228">
        <v>0.0536479227578704</v>
      </c>
      <c r="H141" s="228">
        <v>0.05404296073334246</v>
      </c>
      <c r="I141" s="228">
        <v>0.06135871916919083</v>
      </c>
      <c r="J141" s="228">
        <v>0.06843521722414456</v>
      </c>
      <c r="K141" s="228">
        <v>0.06772138306249553</v>
      </c>
      <c r="L141" s="228">
        <v>0.07264418531358335</v>
      </c>
      <c r="M141" s="228">
        <v>0.06855630496030052</v>
      </c>
      <c r="N141" s="228">
        <v>0.06215343871555078</v>
      </c>
      <c r="O141" s="228">
        <v>0.06814580031695722</v>
      </c>
      <c r="P141" s="228">
        <v>0.07637395716865916</v>
      </c>
      <c r="Q141" s="228">
        <v>0.07156119449172212</v>
      </c>
      <c r="R141" s="228">
        <v>0.06977697605772384</v>
      </c>
      <c r="S141" s="228">
        <v>0.061822461748126126</v>
      </c>
      <c r="T141" s="228">
        <v>0.057953556849360904</v>
      </c>
      <c r="U141" s="228">
        <v>0.06252928968333668</v>
      </c>
      <c r="V141" s="228">
        <v>0.05871349263818489</v>
      </c>
      <c r="W141" s="228">
        <v>0.06350043975373791</v>
      </c>
      <c r="X141" s="228">
        <v>0.06732405940012913</v>
      </c>
      <c r="Y141" s="228">
        <v>0.059714984579389556</v>
      </c>
      <c r="Z141" s="228">
        <v>0.06493063452353878</v>
      </c>
      <c r="AA141" s="228">
        <v>0.0635678853573397</v>
      </c>
      <c r="AB141" s="228">
        <v>0.07069817837069141</v>
      </c>
      <c r="AC141" s="228">
        <v>0.06247086247086247</v>
      </c>
      <c r="AD141" s="228">
        <v>0.05807800352779774</v>
      </c>
      <c r="AE141" s="228">
        <v>0.05032547995902587</v>
      </c>
      <c r="AF141" s="228">
        <v>0.057866540612936265</v>
      </c>
      <c r="AG141" s="228">
        <v>0.06318526543878657</v>
      </c>
      <c r="AH141" s="228">
        <v>0.06227870510875063</v>
      </c>
      <c r="AI141" s="228">
        <v>0.06283311125916057</v>
      </c>
      <c r="AJ141" s="228">
        <v>0.0628912811116201</v>
      </c>
      <c r="AK141" s="228">
        <v>0.06865351629502572</v>
      </c>
      <c r="AL141" s="228">
        <v>0.07409109069117059</v>
      </c>
      <c r="AM141" s="228">
        <v>0.06725152365085725</v>
      </c>
      <c r="AN141" s="228">
        <v>0.06809994189424753</v>
      </c>
      <c r="AO141" s="228">
        <v>0.06612267867191897</v>
      </c>
      <c r="AP141" s="228">
        <v>0.06452240031105543</v>
      </c>
      <c r="AQ141" s="228">
        <v>0.059670481883793834</v>
      </c>
      <c r="AR141" s="228">
        <v>0.06329672175903564</v>
      </c>
      <c r="AS141" s="228">
        <v>0.06816571097223117</v>
      </c>
      <c r="AT141" s="228">
        <v>0.06963788300835655</v>
      </c>
      <c r="AU141" s="228">
        <v>0.07042332075331388</v>
      </c>
      <c r="AV141" s="228">
        <v>0.06917352274552496</v>
      </c>
      <c r="AW141" s="228">
        <v>0.07774716236223063</v>
      </c>
      <c r="AX141" s="228">
        <v>0.07813753218793533</v>
      </c>
      <c r="AY141" s="228">
        <v>0.07323630483121084</v>
      </c>
      <c r="AZ141" s="228">
        <v>0.08257964725343186</v>
      </c>
      <c r="BA141" s="228">
        <v>0.07809986980163897</v>
      </c>
      <c r="BC141" s="228">
        <v>0.06671137767831702</v>
      </c>
    </row>
    <row r="142" spans="2:55" ht="12.75">
      <c r="B142" s="213" t="s">
        <v>23</v>
      </c>
      <c r="C142" s="228">
        <v>0.37205497382198954</v>
      </c>
      <c r="D142" s="228">
        <v>0.4129291383762073</v>
      </c>
      <c r="E142" s="228">
        <v>0.44126348764357815</v>
      </c>
      <c r="F142" s="228">
        <v>0.4573995184293388</v>
      </c>
      <c r="G142" s="228">
        <v>0.5073094444822194</v>
      </c>
      <c r="H142" s="228">
        <v>0.523601039813928</v>
      </c>
      <c r="I142" s="228">
        <v>0.49173517957594115</v>
      </c>
      <c r="J142" s="228">
        <v>0.5046520569011919</v>
      </c>
      <c r="K142" s="228">
        <v>0.522442551363734</v>
      </c>
      <c r="L142" s="228">
        <v>0.505830444374409</v>
      </c>
      <c r="M142" s="228">
        <v>0.4694783573806881</v>
      </c>
      <c r="N142" s="228">
        <v>0.4815029380120831</v>
      </c>
      <c r="O142" s="228">
        <v>0.4689298523646676</v>
      </c>
      <c r="P142" s="228">
        <v>0.47338092371204954</v>
      </c>
      <c r="Q142" s="228">
        <v>0.4871576667182423</v>
      </c>
      <c r="R142" s="228">
        <v>0.4874549032469662</v>
      </c>
      <c r="S142" s="228">
        <v>0.4979867434801462</v>
      </c>
      <c r="T142" s="228">
        <v>0.45164960182025027</v>
      </c>
      <c r="U142" s="228">
        <v>0.44781415277498826</v>
      </c>
      <c r="V142" s="228">
        <v>0.4541998551774077</v>
      </c>
      <c r="W142" s="228">
        <v>0.4835532102022867</v>
      </c>
      <c r="X142" s="228">
        <v>0.4575922991136937</v>
      </c>
      <c r="Y142" s="228">
        <v>0.4616611719663937</v>
      </c>
      <c r="Z142" s="228">
        <v>0.42017284512167385</v>
      </c>
      <c r="AA142" s="228">
        <v>0.442035642109131</v>
      </c>
      <c r="AB142" s="228">
        <v>0.4438951716665538</v>
      </c>
      <c r="AC142" s="228">
        <v>0.4435564435564436</v>
      </c>
      <c r="AD142" s="228">
        <v>0.44450251518912914</v>
      </c>
      <c r="AE142" s="228">
        <v>0.5288305852030533</v>
      </c>
      <c r="AF142" s="228">
        <v>0.5161112424170803</v>
      </c>
      <c r="AG142" s="228">
        <v>0.5255471289274106</v>
      </c>
      <c r="AH142" s="228">
        <v>0.5342690945877593</v>
      </c>
      <c r="AI142" s="228">
        <v>0.5446993670886076</v>
      </c>
      <c r="AJ142" s="228">
        <v>0.5029202931745305</v>
      </c>
      <c r="AK142" s="228">
        <v>0.4851629502572899</v>
      </c>
      <c r="AL142" s="228">
        <v>0.4928086296444267</v>
      </c>
      <c r="AM142" s="228">
        <v>0.5072439317573124</v>
      </c>
      <c r="AN142" s="228">
        <v>0.5019174898314933</v>
      </c>
      <c r="AO142" s="228">
        <v>0.4988312194277304</v>
      </c>
      <c r="AP142" s="228">
        <v>0.5136302760616926</v>
      </c>
      <c r="AQ142" s="228">
        <v>0.5206313333819348</v>
      </c>
      <c r="AR142" s="228">
        <v>0.5175252535859042</v>
      </c>
      <c r="AS142" s="228">
        <v>0.5175998110087409</v>
      </c>
      <c r="AT142" s="228">
        <v>0.521175601159684</v>
      </c>
      <c r="AU142" s="228">
        <v>0.528546728885088</v>
      </c>
      <c r="AV142" s="228">
        <v>0.5222458194278372</v>
      </c>
      <c r="AW142" s="228">
        <v>0.5036190162855733</v>
      </c>
      <c r="AX142" s="228">
        <v>0.4984169867871164</v>
      </c>
      <c r="AY142" s="228">
        <v>0.5081261370527592</v>
      </c>
      <c r="AZ142" s="228">
        <v>0.49442522932823474</v>
      </c>
      <c r="BA142" s="228">
        <v>0.5018763881442904</v>
      </c>
      <c r="BC142" s="228">
        <v>0.49927234566013606</v>
      </c>
    </row>
    <row r="143" spans="2:55" ht="12.75">
      <c r="B143" s="215" t="s">
        <v>25</v>
      </c>
      <c r="C143" s="228">
        <v>0.31789921465968585</v>
      </c>
      <c r="D143" s="228">
        <v>0.3132829683465621</v>
      </c>
      <c r="E143" s="228">
        <v>0.34502262443438914</v>
      </c>
      <c r="F143" s="228">
        <v>0.3509909242452306</v>
      </c>
      <c r="G143" s="228">
        <v>0.3979737539946964</v>
      </c>
      <c r="H143" s="228">
        <v>0.41729374743466957</v>
      </c>
      <c r="I143" s="228">
        <v>0.38710514928602335</v>
      </c>
      <c r="J143" s="228">
        <v>0.3932333717800846</v>
      </c>
      <c r="K143" s="228">
        <v>0.3925835779225428</v>
      </c>
      <c r="L143" s="228">
        <v>0.3720453829183738</v>
      </c>
      <c r="M143" s="228">
        <v>0.3311704943225476</v>
      </c>
      <c r="N143" s="228">
        <v>0.33989903169742613</v>
      </c>
      <c r="O143" s="228">
        <v>0.32463091166902996</v>
      </c>
      <c r="P143" s="228">
        <v>0.3277715661821622</v>
      </c>
      <c r="Q143" s="228">
        <v>0.33722729382639643</v>
      </c>
      <c r="R143" s="228">
        <v>0.3460970810101673</v>
      </c>
      <c r="S143" s="228">
        <v>0.35383757665861365</v>
      </c>
      <c r="T143" s="228">
        <v>0.3170715385130161</v>
      </c>
      <c r="U143" s="228">
        <v>0.31492267523599116</v>
      </c>
      <c r="V143" s="228">
        <v>0.3283852280955829</v>
      </c>
      <c r="W143" s="228">
        <v>0.3465259454705365</v>
      </c>
      <c r="X143" s="228">
        <v>0.32740505957621646</v>
      </c>
      <c r="Y143" s="228">
        <v>0.3322343932787408</v>
      </c>
      <c r="Z143" s="228">
        <v>0.3044689561064362</v>
      </c>
      <c r="AA143" s="228">
        <v>0.31116418641680443</v>
      </c>
      <c r="AB143" s="228">
        <v>0.31468815602356603</v>
      </c>
      <c r="AC143" s="228">
        <v>0.30875790875790876</v>
      </c>
      <c r="AD143" s="228">
        <v>0.31769778532697457</v>
      </c>
      <c r="AE143" s="228">
        <v>0.3537983676436573</v>
      </c>
      <c r="AF143" s="228">
        <v>0.3220278893878516</v>
      </c>
      <c r="AG143" s="228">
        <v>0.3221235102925244</v>
      </c>
      <c r="AH143" s="228">
        <v>0.3301403641881639</v>
      </c>
      <c r="AI143" s="228">
        <v>0.3201199200532978</v>
      </c>
      <c r="AJ143" s="228">
        <v>0.30685982592762256</v>
      </c>
      <c r="AK143" s="228">
        <v>0.300836192109777</v>
      </c>
      <c r="AL143" s="228">
        <v>0.31520175789053134</v>
      </c>
      <c r="AM143" s="228">
        <v>0.31312343153588224</v>
      </c>
      <c r="AN143" s="228">
        <v>0.31233004067402675</v>
      </c>
      <c r="AO143" s="228">
        <v>0.30139387905285486</v>
      </c>
      <c r="AP143" s="228">
        <v>0.30664880978096515</v>
      </c>
      <c r="AQ143" s="228">
        <v>0.3173069913246337</v>
      </c>
      <c r="AR143" s="228">
        <v>0.3134174769515089</v>
      </c>
      <c r="AS143" s="228">
        <v>0.3175912204969611</v>
      </c>
      <c r="AT143" s="228">
        <v>0.3252989217971311</v>
      </c>
      <c r="AU143" s="228">
        <v>0.3179274572868058</v>
      </c>
      <c r="AV143" s="228">
        <v>0.3096568093801867</v>
      </c>
      <c r="AW143" s="228">
        <v>0.31053627241322584</v>
      </c>
      <c r="AX143" s="228">
        <v>0.310840474481827</v>
      </c>
      <c r="AY143" s="228">
        <v>0.3089347079037801</v>
      </c>
      <c r="AZ143" s="228">
        <v>0.31064040043824787</v>
      </c>
      <c r="BA143" s="228">
        <v>0.3212070153940415</v>
      </c>
      <c r="BC143" s="228">
        <v>0.3220325672228902</v>
      </c>
    </row>
    <row r="144" spans="2:55" ht="12.75">
      <c r="B144" s="215" t="s">
        <v>26</v>
      </c>
      <c r="C144" s="228">
        <v>0.044339005235602094</v>
      </c>
      <c r="D144" s="228">
        <v>0.08262407956392846</v>
      </c>
      <c r="E144" s="228">
        <v>0.08118691263487643</v>
      </c>
      <c r="F144" s="228">
        <v>0.0895536210409335</v>
      </c>
      <c r="G144" s="228">
        <v>0.09308492554565853</v>
      </c>
      <c r="H144" s="228">
        <v>0.09077849226980435</v>
      </c>
      <c r="I144" s="228">
        <v>0.08446559930765903</v>
      </c>
      <c r="J144" s="228">
        <v>0.09265667051134178</v>
      </c>
      <c r="K144" s="228">
        <v>0.09428019185338965</v>
      </c>
      <c r="L144" s="228">
        <v>0.0958871730223763</v>
      </c>
      <c r="M144" s="228">
        <v>0.08938785964313156</v>
      </c>
      <c r="N144" s="228">
        <v>0.09169908135396838</v>
      </c>
      <c r="O144" s="228">
        <v>0.0909166736174827</v>
      </c>
      <c r="P144" s="228">
        <v>0.0975316074653823</v>
      </c>
      <c r="Q144" s="228">
        <v>0.09972149156738357</v>
      </c>
      <c r="R144" s="228">
        <v>0.09609708101016727</v>
      </c>
      <c r="S144" s="228">
        <v>0.09093724834293501</v>
      </c>
      <c r="T144" s="228">
        <v>0.08940641102857526</v>
      </c>
      <c r="U144" s="228">
        <v>0.08609493204793466</v>
      </c>
      <c r="V144" s="228">
        <v>0.08671252715423607</v>
      </c>
      <c r="W144" s="228">
        <v>0.08783347991791264</v>
      </c>
      <c r="X144" s="228">
        <v>0.08311322415918296</v>
      </c>
      <c r="Y144" s="228">
        <v>0.08343081995107944</v>
      </c>
      <c r="Z144" s="228">
        <v>0.07380031839890834</v>
      </c>
      <c r="AA144" s="228">
        <v>0.08114397697348276</v>
      </c>
      <c r="AB144" s="228">
        <v>0.08153314823593147</v>
      </c>
      <c r="AC144" s="228">
        <v>0.08831168831168831</v>
      </c>
      <c r="AD144" s="228">
        <v>0.08486313451362122</v>
      </c>
      <c r="AE144" s="228">
        <v>0.13392591613521462</v>
      </c>
      <c r="AF144" s="228">
        <v>0.15914283463326243</v>
      </c>
      <c r="AG144" s="228">
        <v>0.16632719393282774</v>
      </c>
      <c r="AH144" s="228">
        <v>0.16439049064238745</v>
      </c>
      <c r="AI144" s="228">
        <v>0.17180213191205862</v>
      </c>
      <c r="AJ144" s="228">
        <v>0.13605130554283096</v>
      </c>
      <c r="AK144" s="228">
        <v>0.12279159519725558</v>
      </c>
      <c r="AL144" s="228">
        <v>0.12357171394326807</v>
      </c>
      <c r="AM144" s="228">
        <v>0.1291676332271874</v>
      </c>
      <c r="AN144" s="228">
        <v>0.13041255084253342</v>
      </c>
      <c r="AO144" s="228">
        <v>0.14479892645340028</v>
      </c>
      <c r="AP144" s="228">
        <v>0.1533460059618957</v>
      </c>
      <c r="AQ144" s="228">
        <v>0.14491142378071006</v>
      </c>
      <c r="AR144" s="228">
        <v>0.15282357141357078</v>
      </c>
      <c r="AS144" s="228">
        <v>0.14926014217296996</v>
      </c>
      <c r="AT144" s="228">
        <v>0.1483144789949406</v>
      </c>
      <c r="AU144" s="228">
        <v>0.14783691832902637</v>
      </c>
      <c r="AV144" s="228">
        <v>0.14898363464387057</v>
      </c>
      <c r="AW144" s="228">
        <v>0.13659730218785984</v>
      </c>
      <c r="AX144" s="228">
        <v>0.13122124192663262</v>
      </c>
      <c r="AY144" s="228">
        <v>0.12908833636547404</v>
      </c>
      <c r="AZ144" s="228">
        <v>0.1266622269006853</v>
      </c>
      <c r="BA144" s="228">
        <v>0.12962395649842995</v>
      </c>
      <c r="BC144" s="228">
        <v>0.12661672006505104</v>
      </c>
    </row>
    <row r="145" spans="2:55" ht="12.75">
      <c r="B145" s="215" t="s">
        <v>6</v>
      </c>
      <c r="C145" s="228">
        <v>0.00981675392670157</v>
      </c>
      <c r="D145" s="228">
        <v>0.017022090465716743</v>
      </c>
      <c r="E145" s="228">
        <v>0.015053950574312564</v>
      </c>
      <c r="F145" s="228">
        <v>0.016854973143174662</v>
      </c>
      <c r="G145" s="228">
        <v>0.016250764941864417</v>
      </c>
      <c r="H145" s="228">
        <v>0.015528800109454097</v>
      </c>
      <c r="I145" s="228">
        <v>0.02016443098225876</v>
      </c>
      <c r="J145" s="228">
        <v>0.018762014609765475</v>
      </c>
      <c r="K145" s="228">
        <v>0.03557878158780156</v>
      </c>
      <c r="L145" s="228">
        <v>0.037897888433658995</v>
      </c>
      <c r="M145" s="228">
        <v>0.04892000341500896</v>
      </c>
      <c r="N145" s="228">
        <v>0.04990482496068857</v>
      </c>
      <c r="O145" s="228">
        <v>0.05338226707815497</v>
      </c>
      <c r="P145" s="228">
        <v>0.04807775006450503</v>
      </c>
      <c r="Q145" s="228">
        <v>0.05020888132446232</v>
      </c>
      <c r="R145" s="228">
        <v>0.045260741226631686</v>
      </c>
      <c r="S145" s="228">
        <v>0.053211918478597534</v>
      </c>
      <c r="T145" s="228">
        <v>0.0451716522786589</v>
      </c>
      <c r="U145" s="228">
        <v>0.04679654549106246</v>
      </c>
      <c r="V145" s="228">
        <v>0.0391020999275887</v>
      </c>
      <c r="W145" s="228">
        <v>0.049193784813837585</v>
      </c>
      <c r="X145" s="228">
        <v>0.0470740153782943</v>
      </c>
      <c r="Y145" s="228">
        <v>0.04599595873657343</v>
      </c>
      <c r="Z145" s="228">
        <v>0.041903570616329315</v>
      </c>
      <c r="AA145" s="228">
        <v>0.049727478718843775</v>
      </c>
      <c r="AB145" s="228">
        <v>0.04767386740705627</v>
      </c>
      <c r="AC145" s="228">
        <v>0.046486846486846485</v>
      </c>
      <c r="AD145" s="228">
        <v>0.04194159534853335</v>
      </c>
      <c r="AE145" s="228">
        <v>0.04110630142418134</v>
      </c>
      <c r="AF145" s="228">
        <v>0.03494051839596628</v>
      </c>
      <c r="AG145" s="228">
        <v>0.037096424702058504</v>
      </c>
      <c r="AH145" s="228">
        <v>0.03973823975720789</v>
      </c>
      <c r="AI145" s="228">
        <v>0.052777315123251164</v>
      </c>
      <c r="AJ145" s="228">
        <v>0.06000916170407696</v>
      </c>
      <c r="AK145" s="228">
        <v>0.06153516295025729</v>
      </c>
      <c r="AL145" s="228">
        <v>0.054035157810627246</v>
      </c>
      <c r="AM145" s="228">
        <v>0.06495286699424281</v>
      </c>
      <c r="AN145" s="228">
        <v>0.05917489831493318</v>
      </c>
      <c r="AO145" s="228">
        <v>0.05263841392147526</v>
      </c>
      <c r="AP145" s="228">
        <v>0.05363546031883181</v>
      </c>
      <c r="AQ145" s="228">
        <v>0.05841291827659109</v>
      </c>
      <c r="AR145" s="228">
        <v>0.0512842052208245</v>
      </c>
      <c r="AS145" s="228">
        <v>0.05074844833880979</v>
      </c>
      <c r="AT145" s="228">
        <v>0.047562200367612224</v>
      </c>
      <c r="AU145" s="228">
        <v>0.0627823532692558</v>
      </c>
      <c r="AV145" s="228">
        <v>0.06360537540377992</v>
      </c>
      <c r="AW145" s="228">
        <v>0.05648544168448758</v>
      </c>
      <c r="AX145" s="228">
        <v>0.05635527037865676</v>
      </c>
      <c r="AY145" s="228">
        <v>0.07010309278350516</v>
      </c>
      <c r="AZ145" s="228">
        <v>0.057122601989301594</v>
      </c>
      <c r="BA145" s="228">
        <v>0.05104541625181895</v>
      </c>
      <c r="BC145" s="228">
        <v>0.05062305837219485</v>
      </c>
    </row>
    <row r="146" spans="2:55" ht="12.75">
      <c r="B146" s="215" t="s">
        <v>173</v>
      </c>
      <c r="C146" s="228">
        <v>0.03771269633507853</v>
      </c>
      <c r="D146" s="228">
        <v>0.02792387874151286</v>
      </c>
      <c r="E146" s="228">
        <v>0.027236338322311173</v>
      </c>
      <c r="F146" s="228">
        <v>0.026764215595480645</v>
      </c>
      <c r="G146" s="228">
        <v>0.06037941116475148</v>
      </c>
      <c r="H146" s="228">
        <v>0.05096456423587358</v>
      </c>
      <c r="I146" s="228">
        <v>0.05382951103418433</v>
      </c>
      <c r="J146" s="228">
        <v>0.0526720492118416</v>
      </c>
      <c r="K146" s="228">
        <v>0.05963204237955473</v>
      </c>
      <c r="L146" s="228">
        <v>0.0577529152221872</v>
      </c>
      <c r="M146" s="228">
        <v>0.0523350123794075</v>
      </c>
      <c r="N146" s="228">
        <v>0.05768434991310105</v>
      </c>
      <c r="O146" s="228">
        <v>0.06205688547835516</v>
      </c>
      <c r="P146" s="228">
        <v>0.056592414208308246</v>
      </c>
      <c r="Q146" s="228">
        <v>0.05717159213987313</v>
      </c>
      <c r="R146" s="228">
        <v>0.05583797966546409</v>
      </c>
      <c r="S146" s="228">
        <v>0.058415412252988914</v>
      </c>
      <c r="T146" s="228">
        <v>0.05226527471056682</v>
      </c>
      <c r="U146" s="228">
        <v>0.042110196157193545</v>
      </c>
      <c r="V146" s="228">
        <v>0.0445329471397538</v>
      </c>
      <c r="W146" s="228">
        <v>0.05036646144825564</v>
      </c>
      <c r="X146" s="228">
        <v>0.052708810236543994</v>
      </c>
      <c r="Y146" s="228">
        <v>0.0559927682654472</v>
      </c>
      <c r="Z146" s="228">
        <v>0.05287696156470321</v>
      </c>
      <c r="AA146" s="228">
        <v>0.06271051503460101</v>
      </c>
      <c r="AB146" s="228">
        <v>0.06690593891785739</v>
      </c>
      <c r="AC146" s="228">
        <v>0.06346986346986347</v>
      </c>
      <c r="AD146" s="228">
        <v>0.06042986868752858</v>
      </c>
      <c r="AE146" s="228">
        <v>0.030367114958860655</v>
      </c>
      <c r="AF146" s="228">
        <v>0.026707634129047506</v>
      </c>
      <c r="AG146" s="228">
        <v>0.0199783315276273</v>
      </c>
      <c r="AH146" s="228">
        <v>0.019505563985837127</v>
      </c>
      <c r="AI146" s="228">
        <v>0.019695203197868088</v>
      </c>
      <c r="AJ146" s="228">
        <v>0.04514047946251336</v>
      </c>
      <c r="AK146" s="228">
        <v>0.06430102915951973</v>
      </c>
      <c r="AL146" s="228">
        <v>0.05882940471434279</v>
      </c>
      <c r="AM146" s="228">
        <v>0.06590185368734051</v>
      </c>
      <c r="AN146" s="228">
        <v>0.06468332364904125</v>
      </c>
      <c r="AO146" s="228">
        <v>0.06136098004415393</v>
      </c>
      <c r="AP146" s="228">
        <v>0.06402557566855316</v>
      </c>
      <c r="AQ146" s="228">
        <v>0.05717358022891303</v>
      </c>
      <c r="AR146" s="228">
        <v>0.05859251947833757</v>
      </c>
      <c r="AS146" s="228">
        <v>0.054721560036939204</v>
      </c>
      <c r="AT146" s="228">
        <v>0.054630208629412765</v>
      </c>
      <c r="AU146" s="228">
        <v>0.05633122013794642</v>
      </c>
      <c r="AV146" s="228">
        <v>0.05962557778451984</v>
      </c>
      <c r="AW146" s="228">
        <v>0.058336075012337556</v>
      </c>
      <c r="AX146" s="228">
        <v>0.058360420448309344</v>
      </c>
      <c r="AY146" s="228">
        <v>0.06327066909237922</v>
      </c>
      <c r="AZ146" s="228">
        <v>0.05490987991149111</v>
      </c>
      <c r="BA146" s="228">
        <v>0.05341962165888029</v>
      </c>
      <c r="BC146" s="228">
        <v>0.052929034589643265</v>
      </c>
    </row>
    <row r="147" spans="2:55" ht="12.75">
      <c r="B147" s="215" t="s">
        <v>174</v>
      </c>
      <c r="C147" s="228">
        <v>0.48961060209424084</v>
      </c>
      <c r="D147" s="228">
        <v>0.4223964808262408</v>
      </c>
      <c r="E147" s="228">
        <v>0.3921858684302123</v>
      </c>
      <c r="F147" s="228">
        <v>0.3628449712909798</v>
      </c>
      <c r="G147" s="228">
        <v>0.2797987352961175</v>
      </c>
      <c r="H147" s="228">
        <v>0.2878642769188671</v>
      </c>
      <c r="I147" s="228">
        <v>0.29961055819991345</v>
      </c>
      <c r="J147" s="228">
        <v>0.2700499807766244</v>
      </c>
      <c r="K147" s="228">
        <v>0.24339609134512133</v>
      </c>
      <c r="L147" s="228">
        <v>0.2590608257169871</v>
      </c>
      <c r="M147" s="228">
        <v>0.29898403483309144</v>
      </c>
      <c r="N147" s="228">
        <v>0.27906976744186046</v>
      </c>
      <c r="O147" s="228">
        <v>0.2855951288681291</v>
      </c>
      <c r="P147" s="228">
        <v>0.2576760987357014</v>
      </c>
      <c r="Q147" s="228">
        <v>0.2423796998298004</v>
      </c>
      <c r="R147" s="228">
        <v>0.2507379468678255</v>
      </c>
      <c r="S147" s="228">
        <v>0.24295360218051168</v>
      </c>
      <c r="T147" s="228">
        <v>0.3056280532690892</v>
      </c>
      <c r="U147" s="228">
        <v>0.3169311106647921</v>
      </c>
      <c r="V147" s="228">
        <v>0.3229543808834178</v>
      </c>
      <c r="W147" s="228">
        <v>0.2828496042216359</v>
      </c>
      <c r="X147" s="228">
        <v>0.30328109408933496</v>
      </c>
      <c r="Y147" s="228">
        <v>0.3112304583643518</v>
      </c>
      <c r="Z147" s="228">
        <v>0.33085057994086875</v>
      </c>
      <c r="AA147" s="228">
        <v>0.30828587176189604</v>
      </c>
      <c r="AB147" s="228">
        <v>0.28468883320918265</v>
      </c>
      <c r="AC147" s="228">
        <v>0.293972693972694</v>
      </c>
      <c r="AD147" s="228">
        <v>0.2958123734239237</v>
      </c>
      <c r="AE147" s="228">
        <v>0.2775997092158742</v>
      </c>
      <c r="AF147" s="228">
        <v>0.2870479792011345</v>
      </c>
      <c r="AG147" s="228">
        <v>0.28026002166847236</v>
      </c>
      <c r="AH147" s="228">
        <v>0.26463707637835104</v>
      </c>
      <c r="AI147" s="228">
        <v>0.25039556962025317</v>
      </c>
      <c r="AJ147" s="228">
        <v>0.26572759199877843</v>
      </c>
      <c r="AK147" s="228">
        <v>0.2516938250428816</v>
      </c>
      <c r="AL147" s="228">
        <v>0.23443867359168996</v>
      </c>
      <c r="AM147" s="228">
        <v>0.22448807440055674</v>
      </c>
      <c r="AN147" s="228">
        <v>0.22068564787914002</v>
      </c>
      <c r="AO147" s="228">
        <v>0.22016362928011773</v>
      </c>
      <c r="AP147" s="228">
        <v>0.20447574199680305</v>
      </c>
      <c r="AQ147" s="228">
        <v>0.20689655172413793</v>
      </c>
      <c r="AR147" s="228">
        <v>0.19724048134069766</v>
      </c>
      <c r="AS147" s="228">
        <v>0.20116830960204454</v>
      </c>
      <c r="AT147" s="228">
        <v>0.19799897674947417</v>
      </c>
      <c r="AU147" s="228">
        <v>0.20035695030582462</v>
      </c>
      <c r="AV147" s="228">
        <v>0.20405832277407956</v>
      </c>
      <c r="AW147" s="228">
        <v>0.20778499753248889</v>
      </c>
      <c r="AX147" s="228">
        <v>0.21140613786989743</v>
      </c>
      <c r="AY147" s="228">
        <v>0.2105316353345462</v>
      </c>
      <c r="AZ147" s="228">
        <v>0.21435476594556274</v>
      </c>
      <c r="BA147" s="228">
        <v>0.21476985525005743</v>
      </c>
      <c r="BC147" s="228">
        <v>0.24529318145489168</v>
      </c>
    </row>
    <row r="148" spans="2:55" ht="12.75">
      <c r="B148" s="215" t="s">
        <v>7</v>
      </c>
      <c r="C148" s="228">
        <v>0.011616492146596859</v>
      </c>
      <c r="D148" s="228">
        <v>0.011953715214688725</v>
      </c>
      <c r="E148" s="228">
        <v>0.010790114862513052</v>
      </c>
      <c r="F148" s="228">
        <v>0.010001852194850898</v>
      </c>
      <c r="G148" s="228">
        <v>0.011015162847623581</v>
      </c>
      <c r="H148" s="228">
        <v>0.00937200711451635</v>
      </c>
      <c r="I148" s="228">
        <v>0.009779316313284292</v>
      </c>
      <c r="J148" s="228">
        <v>0.013225682429834679</v>
      </c>
      <c r="K148" s="228">
        <v>0.013243610852602191</v>
      </c>
      <c r="L148" s="228">
        <v>0.011582098959974788</v>
      </c>
      <c r="M148" s="228">
        <v>0.010245026893195595</v>
      </c>
      <c r="N148" s="228">
        <v>0.012745179177356616</v>
      </c>
      <c r="O148" s="228">
        <v>0.011260321961798315</v>
      </c>
      <c r="P148" s="228">
        <v>0.012728992861443193</v>
      </c>
      <c r="Q148" s="228">
        <v>0.00974779514157512</v>
      </c>
      <c r="R148" s="228">
        <v>0.012545096753033782</v>
      </c>
      <c r="S148" s="228">
        <v>0.013504305271634764</v>
      </c>
      <c r="T148" s="228">
        <v>0.010305828816168105</v>
      </c>
      <c r="U148" s="228">
        <v>0.012519247506192675</v>
      </c>
      <c r="V148" s="228">
        <v>0.012732319575187062</v>
      </c>
      <c r="W148" s="228">
        <v>0.011961301671064205</v>
      </c>
      <c r="X148" s="228">
        <v>0.009626107882843224</v>
      </c>
      <c r="Y148" s="228">
        <v>0.010422205679038605</v>
      </c>
      <c r="Z148" s="228">
        <v>0.009495110302478963</v>
      </c>
      <c r="AA148" s="228">
        <v>0.01151325861963378</v>
      </c>
      <c r="AB148" s="228">
        <v>0.012731089591657073</v>
      </c>
      <c r="AC148" s="228">
        <v>0.012187812187812189</v>
      </c>
      <c r="AD148" s="228">
        <v>0.01228196250081662</v>
      </c>
      <c r="AE148" s="228">
        <v>0.01106962297194594</v>
      </c>
      <c r="AF148" s="228">
        <v>0.011935712597494682</v>
      </c>
      <c r="AG148" s="228">
        <v>0.011744312026002167</v>
      </c>
      <c r="AH148" s="228">
        <v>0.013340920586747598</v>
      </c>
      <c r="AI148" s="228">
        <v>0.0139282145236509</v>
      </c>
      <c r="AJ148" s="228">
        <v>0.014849595358069935</v>
      </c>
      <c r="AK148" s="228">
        <v>0.015544596912521441</v>
      </c>
      <c r="AL148" s="228">
        <v>0.016160607271274472</v>
      </c>
      <c r="AM148" s="228">
        <v>0.014867458191864021</v>
      </c>
      <c r="AN148" s="228">
        <v>0.015735037768739104</v>
      </c>
      <c r="AO148" s="228">
        <v>0.018267607462880395</v>
      </c>
      <c r="AP148" s="228">
        <v>0.016244005702682852</v>
      </c>
      <c r="AQ148" s="228">
        <v>0.014598673179266603</v>
      </c>
      <c r="AR148" s="228">
        <v>0.01539366192746288</v>
      </c>
      <c r="AS148" s="228">
        <v>0.01619311470480854</v>
      </c>
      <c r="AT148" s="228">
        <v>0.014382354613154454</v>
      </c>
      <c r="AU148" s="228">
        <v>0.01609994608563089</v>
      </c>
      <c r="AV148" s="228">
        <v>0.015348098441989541</v>
      </c>
      <c r="AW148" s="228">
        <v>0.016737950320776445</v>
      </c>
      <c r="AX148" s="228">
        <v>0.016568871628181856</v>
      </c>
      <c r="AY148" s="228">
        <v>0.01607034566403881</v>
      </c>
      <c r="AZ148" s="228">
        <v>0.016949880770800663</v>
      </c>
      <c r="BA148" s="228">
        <v>0.017289576472390288</v>
      </c>
      <c r="BC148" s="228">
        <v>0.014350149770305866</v>
      </c>
    </row>
    <row r="149" spans="2:55" ht="12.75">
      <c r="B149" s="215" t="s">
        <v>8</v>
      </c>
      <c r="C149" s="228">
        <v>0.03885798429319372</v>
      </c>
      <c r="D149" s="228">
        <v>0.05909916802142106</v>
      </c>
      <c r="E149" s="228">
        <v>0.057692307692307696</v>
      </c>
      <c r="F149" s="228">
        <v>0.05084274865715873</v>
      </c>
      <c r="G149" s="228">
        <v>0.06296321479567553</v>
      </c>
      <c r="H149" s="228">
        <v>0.065330414557395</v>
      </c>
      <c r="I149" s="228">
        <v>0.06023366508005192</v>
      </c>
      <c r="J149" s="228">
        <v>0.05636293733179546</v>
      </c>
      <c r="K149" s="228">
        <v>0.06084902283628033</v>
      </c>
      <c r="L149" s="228">
        <v>0.051607311692404664</v>
      </c>
      <c r="M149" s="228">
        <v>0.04874925296678904</v>
      </c>
      <c r="N149" s="228">
        <v>0.04675991061822395</v>
      </c>
      <c r="O149" s="228">
        <v>0.04387355075485862</v>
      </c>
      <c r="P149" s="228">
        <v>0.04420744818095811</v>
      </c>
      <c r="Q149" s="228">
        <v>0.04386507813708804</v>
      </c>
      <c r="R149" s="228">
        <v>0.04370285339455559</v>
      </c>
      <c r="S149" s="228">
        <v>0.04949513721117512</v>
      </c>
      <c r="T149" s="228">
        <v>0.04463628454794887</v>
      </c>
      <c r="U149" s="228">
        <v>0.046662649795809065</v>
      </c>
      <c r="V149" s="228">
        <v>0.04314506396331161</v>
      </c>
      <c r="W149" s="228">
        <v>0.03518029903254178</v>
      </c>
      <c r="X149" s="228">
        <v>0.03985443446616188</v>
      </c>
      <c r="Y149" s="228">
        <v>0.03583962565138785</v>
      </c>
      <c r="Z149" s="228">
        <v>0.04093700250170571</v>
      </c>
      <c r="AA149" s="228">
        <v>0.040480127380733665</v>
      </c>
      <c r="AB149" s="228">
        <v>0.04117288548791224</v>
      </c>
      <c r="AC149" s="228">
        <v>0.047885447885447886</v>
      </c>
      <c r="AD149" s="228">
        <v>0.04324818710393937</v>
      </c>
      <c r="AE149" s="228">
        <v>0.053200277566665566</v>
      </c>
      <c r="AF149" s="228">
        <v>0.051721421255810286</v>
      </c>
      <c r="AG149" s="228">
        <v>0.05282773564463705</v>
      </c>
      <c r="AH149" s="228">
        <v>0.05288947900859889</v>
      </c>
      <c r="AI149" s="228">
        <v>0.05186125916055963</v>
      </c>
      <c r="AJ149" s="228">
        <v>0.04701099404489235</v>
      </c>
      <c r="AK149" s="228">
        <v>0.046569468267581474</v>
      </c>
      <c r="AL149" s="228">
        <v>0.05091889732321214</v>
      </c>
      <c r="AM149" s="228">
        <v>0.042345895105337525</v>
      </c>
      <c r="AN149" s="228">
        <v>0.04306798373038931</v>
      </c>
      <c r="AO149" s="228">
        <v>0.04281199948054197</v>
      </c>
      <c r="AP149" s="228">
        <v>0.0454702553246641</v>
      </c>
      <c r="AQ149" s="228">
        <v>0.04618356783553255</v>
      </c>
      <c r="AR149" s="228">
        <v>0.04544595417602957</v>
      </c>
      <c r="AS149" s="228">
        <v>0.04756995898030625</v>
      </c>
      <c r="AT149" s="228">
        <v>0.04868019631250829</v>
      </c>
      <c r="AU149" s="228">
        <v>0.04534384353678261</v>
      </c>
      <c r="AV149" s="228">
        <v>0.04168971855870648</v>
      </c>
      <c r="AW149" s="228">
        <v>0.04435351209080441</v>
      </c>
      <c r="AX149" s="228">
        <v>0.04685719110135506</v>
      </c>
      <c r="AY149" s="228">
        <v>0.042773398019001416</v>
      </c>
      <c r="AZ149" s="228">
        <v>0.04771316247395218</v>
      </c>
      <c r="BA149" s="228">
        <v>0.05125603124760665</v>
      </c>
      <c r="BC149" s="228">
        <v>0.04703621591943678</v>
      </c>
    </row>
    <row r="150" spans="2:55" ht="12.75">
      <c r="B150" s="249" t="s">
        <v>9</v>
      </c>
      <c r="C150" s="228">
        <v>0.016852094240837695</v>
      </c>
      <c r="D150" s="228">
        <v>0.01874342545663192</v>
      </c>
      <c r="E150" s="228">
        <v>0.016968325791855202</v>
      </c>
      <c r="F150" s="228">
        <v>0.017781070568623818</v>
      </c>
      <c r="G150" s="228">
        <v>0.016046780444686205</v>
      </c>
      <c r="H150" s="228">
        <v>0.013750171022027637</v>
      </c>
      <c r="I150" s="228">
        <v>0.019299004759844224</v>
      </c>
      <c r="J150" s="228">
        <v>0.022452902729719337</v>
      </c>
      <c r="K150" s="228">
        <v>0.02727467964779154</v>
      </c>
      <c r="L150" s="228">
        <v>0.02552789158525055</v>
      </c>
      <c r="M150" s="228">
        <v>0.026807820370528472</v>
      </c>
      <c r="N150" s="228">
        <v>0.029297359927170405</v>
      </c>
      <c r="O150" s="228">
        <v>0.024939527900575527</v>
      </c>
      <c r="P150" s="228">
        <v>0.029586307732003096</v>
      </c>
      <c r="Q150" s="228">
        <v>0.026922481819588426</v>
      </c>
      <c r="R150" s="228">
        <v>0.02673007543456871</v>
      </c>
      <c r="S150" s="228">
        <v>0.022796258440190793</v>
      </c>
      <c r="T150" s="228">
        <v>0.020678578598674963</v>
      </c>
      <c r="U150" s="228">
        <v>0.02289616388833099</v>
      </c>
      <c r="V150" s="228">
        <v>0.023171614771904415</v>
      </c>
      <c r="W150" s="228">
        <v>0.022691292875989446</v>
      </c>
      <c r="X150" s="228">
        <v>0.02312613723073311</v>
      </c>
      <c r="Y150" s="228">
        <v>0.027119004573008615</v>
      </c>
      <c r="Z150" s="228">
        <v>0.03138503525130771</v>
      </c>
      <c r="AA150" s="228">
        <v>0.03398860922285504</v>
      </c>
      <c r="AB150" s="228">
        <v>0.03365612514390194</v>
      </c>
      <c r="AC150" s="228">
        <v>0.03223443223443224</v>
      </c>
      <c r="AD150" s="228">
        <v>0.03455935193048932</v>
      </c>
      <c r="AE150" s="228">
        <v>0.02646796418068268</v>
      </c>
      <c r="AF150" s="228">
        <v>0.025486488615772473</v>
      </c>
      <c r="AG150" s="228">
        <v>0.026738894907908994</v>
      </c>
      <c r="AH150" s="228">
        <v>0.021433990895295903</v>
      </c>
      <c r="AI150" s="228">
        <v>0.02408810792804797</v>
      </c>
      <c r="AJ150" s="228">
        <v>0.02649259428920446</v>
      </c>
      <c r="AK150" s="228">
        <v>0.03201114922813036</v>
      </c>
      <c r="AL150" s="228">
        <v>0.029025169796244508</v>
      </c>
      <c r="AM150" s="228">
        <v>0.02870157531791054</v>
      </c>
      <c r="AN150" s="228">
        <v>0.026124346310284718</v>
      </c>
      <c r="AO150" s="228">
        <v>0.026817020908185794</v>
      </c>
      <c r="AP150" s="228">
        <v>0.02654771676675163</v>
      </c>
      <c r="AQ150" s="228">
        <v>0.020686010060508856</v>
      </c>
      <c r="AR150" s="228">
        <v>0.023437007791335028</v>
      </c>
      <c r="AS150" s="228">
        <v>0.021927281317784507</v>
      </c>
      <c r="AT150" s="228">
        <v>0.019650199912834215</v>
      </c>
      <c r="AU150" s="228">
        <v>0.020580416070200228</v>
      </c>
      <c r="AV150" s="228">
        <v>0.01997037460068174</v>
      </c>
      <c r="AW150" s="228">
        <v>0.022310412896858037</v>
      </c>
      <c r="AX150" s="228">
        <v>0.023935159778800286</v>
      </c>
      <c r="AY150" s="228">
        <v>0.022478269658378815</v>
      </c>
      <c r="AZ150" s="228">
        <v>0.024211046424198156</v>
      </c>
      <c r="BA150" s="228">
        <v>0.027226774910009955</v>
      </c>
      <c r="BC150" s="228">
        <v>0.024563720141499927</v>
      </c>
    </row>
    <row r="151" spans="2:55" ht="12.75">
      <c r="B151" s="217" t="s">
        <v>48</v>
      </c>
      <c r="C151" s="252">
        <v>0.4222840314136126</v>
      </c>
      <c r="D151" s="252">
        <v>0.3326001721334991</v>
      </c>
      <c r="E151" s="252">
        <v>0.3067351200835364</v>
      </c>
      <c r="F151" s="252">
        <v>0.2842192998703464</v>
      </c>
      <c r="G151" s="252">
        <v>0.18977357720813218</v>
      </c>
      <c r="H151" s="252">
        <v>0.19941168422492817</v>
      </c>
      <c r="I151" s="252">
        <v>0.21029857204673302</v>
      </c>
      <c r="J151" s="252">
        <v>0.1780084582852749</v>
      </c>
      <c r="K151" s="252">
        <v>0.14202877800844727</v>
      </c>
      <c r="L151" s="252">
        <v>0.17034352347935708</v>
      </c>
      <c r="M151" s="252">
        <v>0.21318193460257834</v>
      </c>
      <c r="N151" s="252">
        <v>0.19026731771910949</v>
      </c>
      <c r="O151" s="252">
        <v>0.20552172825089665</v>
      </c>
      <c r="P151" s="252">
        <v>0.17115334996129697</v>
      </c>
      <c r="Q151" s="252">
        <v>0.16184434473154882</v>
      </c>
      <c r="R151" s="252">
        <v>0.16775992128566744</v>
      </c>
      <c r="S151" s="252">
        <v>0.157157901257511</v>
      </c>
      <c r="T151" s="252">
        <v>0.23000736130629726</v>
      </c>
      <c r="U151" s="252">
        <v>0.2348530494744594</v>
      </c>
      <c r="V151" s="252">
        <v>0.24390538257301472</v>
      </c>
      <c r="W151" s="252">
        <v>0.21301671064204045</v>
      </c>
      <c r="X151" s="252">
        <v>0.23067441450959675</v>
      </c>
      <c r="Y151" s="252">
        <v>0.23784962246091673</v>
      </c>
      <c r="Z151" s="252">
        <v>0.24903343188537638</v>
      </c>
      <c r="AA151" s="252">
        <v>0.22230387653867353</v>
      </c>
      <c r="AB151" s="252">
        <v>0.19712873298571137</v>
      </c>
      <c r="AC151" s="252">
        <v>0.20166500166500168</v>
      </c>
      <c r="AD151" s="252">
        <v>0.20572287188867838</v>
      </c>
      <c r="AE151" s="252">
        <v>0.18686184449657997</v>
      </c>
      <c r="AF151" s="252">
        <v>0.19790435673205703</v>
      </c>
      <c r="AG151" s="252">
        <v>0.18894907908992417</v>
      </c>
      <c r="AH151" s="252">
        <v>0.17697268588770865</v>
      </c>
      <c r="AI151" s="252">
        <v>0.16051798800799466</v>
      </c>
      <c r="AJ151" s="252">
        <v>0.1773744083066117</v>
      </c>
      <c r="AK151" s="252">
        <v>0.15756861063464836</v>
      </c>
      <c r="AL151" s="252">
        <v>0.13833399920095885</v>
      </c>
      <c r="AM151" s="252">
        <v>0.13857314578544466</v>
      </c>
      <c r="AN151" s="252">
        <v>0.1357582800697269</v>
      </c>
      <c r="AO151" s="252">
        <v>0.13226700142850958</v>
      </c>
      <c r="AP151" s="252">
        <v>0.11621376420270445</v>
      </c>
      <c r="AQ151" s="252">
        <v>0.12542830064882993</v>
      </c>
      <c r="AR151" s="252">
        <v>0.11296385744587017</v>
      </c>
      <c r="AS151" s="252">
        <v>0.11547795459914524</v>
      </c>
      <c r="AT151" s="252">
        <v>0.1152862259109772</v>
      </c>
      <c r="AU151" s="252">
        <v>0.11833274461321087</v>
      </c>
      <c r="AV151" s="252">
        <v>0.1270501311727018</v>
      </c>
      <c r="AW151" s="252">
        <v>0.12438312222405001</v>
      </c>
      <c r="AX151" s="252">
        <v>0.12404491536156022</v>
      </c>
      <c r="AY151" s="252">
        <v>0.12920962199312716</v>
      </c>
      <c r="AZ151" s="252">
        <v>0.12548067627661175</v>
      </c>
      <c r="BA151" s="252">
        <v>0.11899747262005055</v>
      </c>
      <c r="BC151" s="252">
        <v>0.15934309562364912</v>
      </c>
    </row>
    <row r="153" ht="12.75">
      <c r="A153" s="212" t="s">
        <v>189</v>
      </c>
    </row>
    <row r="154" spans="1:16" ht="14.25" customHeight="1">
      <c r="A154" s="264" t="s">
        <v>81</v>
      </c>
      <c r="B154" s="265"/>
      <c r="C154" s="265"/>
      <c r="D154" s="265"/>
      <c r="E154" s="265"/>
      <c r="F154" s="265"/>
      <c r="G154" s="265"/>
      <c r="H154" s="265"/>
      <c r="I154" s="265"/>
      <c r="J154" s="265"/>
      <c r="K154" s="265"/>
      <c r="L154" s="265"/>
      <c r="M154" s="265"/>
      <c r="N154" s="265"/>
      <c r="O154" s="265"/>
      <c r="P154" s="265"/>
    </row>
    <row r="155" spans="1:16" ht="14.25" customHeight="1">
      <c r="A155" s="327" t="s">
        <v>38</v>
      </c>
      <c r="B155" s="327"/>
      <c r="C155" s="327"/>
      <c r="D155" s="327"/>
      <c r="E155" s="327"/>
      <c r="F155" s="327"/>
      <c r="G155" s="327"/>
      <c r="H155" s="265"/>
      <c r="I155" s="265"/>
      <c r="J155" s="265"/>
      <c r="K155" s="265"/>
      <c r="L155" s="265"/>
      <c r="M155" s="265"/>
      <c r="N155" s="265"/>
      <c r="O155" s="265"/>
      <c r="P155" s="265"/>
    </row>
    <row r="156" spans="1:16" ht="43.5" customHeight="1">
      <c r="A156" s="325" t="s">
        <v>82</v>
      </c>
      <c r="B156" s="326"/>
      <c r="C156" s="326"/>
      <c r="D156" s="326"/>
      <c r="E156" s="326"/>
      <c r="F156" s="326"/>
      <c r="G156" s="326"/>
      <c r="H156" s="266"/>
      <c r="I156" s="266"/>
      <c r="J156" s="266"/>
      <c r="K156" s="266"/>
      <c r="L156" s="266"/>
      <c r="M156" s="266"/>
      <c r="N156" s="266"/>
      <c r="O156" s="266"/>
      <c r="P156" s="266"/>
    </row>
    <row r="157" spans="1:16" ht="15.75" customHeight="1">
      <c r="A157" s="325" t="s">
        <v>30</v>
      </c>
      <c r="B157" s="326"/>
      <c r="C157" s="326"/>
      <c r="D157" s="326"/>
      <c r="E157" s="326"/>
      <c r="F157" s="326"/>
      <c r="G157" s="326"/>
      <c r="H157" s="325"/>
      <c r="I157" s="326"/>
      <c r="J157" s="326"/>
      <c r="K157" s="326"/>
      <c r="L157" s="326"/>
      <c r="M157" s="326"/>
      <c r="N157" s="326"/>
      <c r="O157" s="325"/>
      <c r="P157" s="326"/>
    </row>
    <row r="158" spans="1:16" ht="18" customHeight="1">
      <c r="A158" s="325" t="s">
        <v>204</v>
      </c>
      <c r="B158" s="326"/>
      <c r="C158" s="326"/>
      <c r="D158" s="326"/>
      <c r="E158" s="326"/>
      <c r="F158" s="326"/>
      <c r="G158" s="326"/>
      <c r="H158" s="325"/>
      <c r="I158" s="326"/>
      <c r="J158" s="326"/>
      <c r="K158" s="326"/>
      <c r="L158" s="326"/>
      <c r="M158" s="326"/>
      <c r="N158" s="326"/>
      <c r="O158" s="325"/>
      <c r="P158" s="326"/>
    </row>
    <row r="159" spans="1:16" ht="42" customHeight="1">
      <c r="A159" s="325" t="s">
        <v>203</v>
      </c>
      <c r="B159" s="326"/>
      <c r="C159" s="326"/>
      <c r="D159" s="326"/>
      <c r="E159" s="326"/>
      <c r="F159" s="326"/>
      <c r="G159" s="326"/>
      <c r="H159" s="325"/>
      <c r="I159" s="326"/>
      <c r="J159" s="326"/>
      <c r="K159" s="326"/>
      <c r="L159" s="326"/>
      <c r="M159" s="326"/>
      <c r="N159" s="326"/>
      <c r="O159" s="325"/>
      <c r="P159" s="326"/>
    </row>
    <row r="160" ht="12.75">
      <c r="A160" s="179" t="s">
        <v>681</v>
      </c>
    </row>
    <row r="164" spans="3:56" ht="12.75">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C164" s="254"/>
      <c r="BD164" s="254"/>
    </row>
  </sheetData>
  <sheetProtection/>
  <mergeCells count="11">
    <mergeCell ref="O157:P157"/>
    <mergeCell ref="A157:G157"/>
    <mergeCell ref="H157:N157"/>
    <mergeCell ref="A155:G155"/>
    <mergeCell ref="O159:P159"/>
    <mergeCell ref="O158:P158"/>
    <mergeCell ref="A156:G156"/>
    <mergeCell ref="A159:G159"/>
    <mergeCell ref="H159:N159"/>
    <mergeCell ref="A158:G158"/>
    <mergeCell ref="H158:N158"/>
  </mergeCells>
  <conditionalFormatting sqref="AU47">
    <cfRule type="cellIs" priority="13" dxfId="0" operator="equal" stopIfTrue="1">
      <formula>"NCA"</formula>
    </cfRule>
  </conditionalFormatting>
  <conditionalFormatting sqref="AV47">
    <cfRule type="cellIs" priority="12" dxfId="0" operator="equal" stopIfTrue="1">
      <formula>"NCA"</formula>
    </cfRule>
  </conditionalFormatting>
  <conditionalFormatting sqref="AW47">
    <cfRule type="cellIs" priority="11" dxfId="0" operator="equal" stopIfTrue="1">
      <formula>"NCA"</formula>
    </cfRule>
  </conditionalFormatting>
  <conditionalFormatting sqref="AX47">
    <cfRule type="cellIs" priority="10" dxfId="0" operator="equal" stopIfTrue="1">
      <formula>"NCA"</formula>
    </cfRule>
  </conditionalFormatting>
  <conditionalFormatting sqref="AY47">
    <cfRule type="cellIs" priority="9" dxfId="0" operator="equal" stopIfTrue="1">
      <formula>"NCA"</formula>
    </cfRule>
  </conditionalFormatting>
  <conditionalFormatting sqref="AZ47">
    <cfRule type="cellIs" priority="8" dxfId="0" operator="equal" stopIfTrue="1">
      <formula>"NCA"</formula>
    </cfRule>
  </conditionalFormatting>
  <conditionalFormatting sqref="BA47">
    <cfRule type="cellIs" priority="6" dxfId="0" operator="equal" stopIfTrue="1">
      <formula>"NCA"</formula>
    </cfRule>
  </conditionalFormatting>
  <conditionalFormatting sqref="BC8">
    <cfRule type="cellIs" priority="5" dxfId="0" operator="equal" stopIfTrue="1">
      <formula>"NCA"</formula>
    </cfRule>
  </conditionalFormatting>
  <conditionalFormatting sqref="C8:BA8">
    <cfRule type="cellIs" priority="4" dxfId="0" operator="equal" stopIfTrue="1">
      <formula>"NCA"</formula>
    </cfRule>
  </conditionalFormatting>
  <conditionalFormatting sqref="C117:C118">
    <cfRule type="cellIs" priority="3" dxfId="0" operator="equal" stopIfTrue="1">
      <formula>"NCA"</formula>
    </cfRule>
  </conditionalFormatting>
  <conditionalFormatting sqref="D117:BA118">
    <cfRule type="cellIs" priority="2" dxfId="0" operator="equal" stopIfTrue="1">
      <formula>"NCA"</formula>
    </cfRule>
  </conditionalFormatting>
  <conditionalFormatting sqref="BC117:BC11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BE164"/>
  <sheetViews>
    <sheetView showGridLines="0" zoomScale="75" zoomScaleNormal="75" zoomScalePageLayoutView="0" workbookViewId="0" topLeftCell="A1">
      <pane xSplit="18" ySplit="6" topLeftCell="AO7" activePane="bottomRight" state="frozen"/>
      <selection pane="topLeft" activeCell="A1" sqref="A1"/>
      <selection pane="topRight" activeCell="A1" sqref="A1"/>
      <selection pane="bottomLeft" activeCell="A1" sqref="A1"/>
      <selection pane="bottomRight" activeCell="BC4" sqref="BC4"/>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53" width="11.57421875" style="2" customWidth="1"/>
    <col min="54" max="54" width="1.7109375" style="0" customWidth="1"/>
    <col min="55" max="55" width="10.8515625" style="2" customWidth="1"/>
    <col min="56" max="56" width="3.140625" style="0" customWidth="1"/>
    <col min="57" max="57" width="10.8515625" style="0" customWidth="1"/>
    <col min="58" max="16384" width="9.140625" style="2" customWidth="1"/>
  </cols>
  <sheetData>
    <row r="1" ht="34.5" customHeight="1">
      <c r="B1" s="132" t="s">
        <v>264</v>
      </c>
    </row>
    <row r="2" spans="2:55" ht="34.5" customHeight="1">
      <c r="B2" s="274" t="s">
        <v>252</v>
      </c>
      <c r="BC2" s="28"/>
    </row>
    <row r="3" spans="54:57" s="28" customFormat="1" ht="15" customHeight="1">
      <c r="BB3"/>
      <c r="BC3" s="2"/>
      <c r="BD3"/>
      <c r="BE3"/>
    </row>
    <row r="4" spans="1:57" s="28" customFormat="1" ht="15" customHeight="1">
      <c r="A4" s="152" t="s">
        <v>243</v>
      </c>
      <c r="B4" s="28" t="e">
        <v>#REF!</v>
      </c>
      <c r="C4" s="28" t="s">
        <v>329</v>
      </c>
      <c r="D4" s="28" t="s">
        <v>330</v>
      </c>
      <c r="E4" s="28" t="s">
        <v>331</v>
      </c>
      <c r="F4" s="28" t="s">
        <v>332</v>
      </c>
      <c r="G4" s="28" t="s">
        <v>333</v>
      </c>
      <c r="H4" s="28" t="s">
        <v>334</v>
      </c>
      <c r="I4" s="28" t="s">
        <v>335</v>
      </c>
      <c r="J4" s="28" t="s">
        <v>336</v>
      </c>
      <c r="K4" s="28" t="s">
        <v>337</v>
      </c>
      <c r="L4" s="28" t="s">
        <v>338</v>
      </c>
      <c r="M4" s="28" t="s">
        <v>339</v>
      </c>
      <c r="N4" s="28" t="s">
        <v>340</v>
      </c>
      <c r="O4" s="28" t="s">
        <v>341</v>
      </c>
      <c r="P4" s="28" t="s">
        <v>342</v>
      </c>
      <c r="Q4" s="28" t="s">
        <v>343</v>
      </c>
      <c r="S4" s="28" t="s">
        <v>344</v>
      </c>
      <c r="T4" s="28" t="s">
        <v>345</v>
      </c>
      <c r="U4" s="28" t="s">
        <v>346</v>
      </c>
      <c r="V4" s="28" t="s">
        <v>347</v>
      </c>
      <c r="W4" s="28" t="s">
        <v>348</v>
      </c>
      <c r="X4" s="28" t="s">
        <v>349</v>
      </c>
      <c r="Y4" s="28" t="s">
        <v>350</v>
      </c>
      <c r="Z4" s="28" t="s">
        <v>351</v>
      </c>
      <c r="AA4" s="28" t="s">
        <v>352</v>
      </c>
      <c r="AB4" s="28" t="s">
        <v>353</v>
      </c>
      <c r="AC4" s="28" t="s">
        <v>354</v>
      </c>
      <c r="AD4" s="28" t="s">
        <v>355</v>
      </c>
      <c r="AE4" s="28" t="s">
        <v>356</v>
      </c>
      <c r="AF4" s="28" t="s">
        <v>357</v>
      </c>
      <c r="AG4" s="28" t="s">
        <v>358</v>
      </c>
      <c r="AH4" s="28" t="s">
        <v>359</v>
      </c>
      <c r="AI4" s="28" t="s">
        <v>360</v>
      </c>
      <c r="AJ4" s="28" t="s">
        <v>361</v>
      </c>
      <c r="AK4" s="28" t="s">
        <v>362</v>
      </c>
      <c r="AL4" s="28" t="s">
        <v>363</v>
      </c>
      <c r="AM4" s="28" t="s">
        <v>364</v>
      </c>
      <c r="AN4" s="28" t="s">
        <v>365</v>
      </c>
      <c r="AO4" s="28" t="s">
        <v>366</v>
      </c>
      <c r="AP4" s="28" t="s">
        <v>367</v>
      </c>
      <c r="AQ4" s="28" t="s">
        <v>368</v>
      </c>
      <c r="AR4" s="28" t="s">
        <v>369</v>
      </c>
      <c r="AS4" s="28" t="s">
        <v>370</v>
      </c>
      <c r="AT4" s="28" t="s">
        <v>371</v>
      </c>
      <c r="AU4" s="28" t="s">
        <v>372</v>
      </c>
      <c r="AV4" s="28" t="s">
        <v>373</v>
      </c>
      <c r="AW4" s="28" t="s">
        <v>374</v>
      </c>
      <c r="AX4" s="28" t="s">
        <v>375</v>
      </c>
      <c r="AY4" s="28" t="s">
        <v>376</v>
      </c>
      <c r="AZ4" s="28" t="s">
        <v>377</v>
      </c>
      <c r="BA4" s="28" t="s">
        <v>378</v>
      </c>
      <c r="BB4"/>
      <c r="BD4"/>
      <c r="BE4"/>
    </row>
    <row r="5" spans="19:57" s="28" customFormat="1" ht="15" customHeight="1">
      <c r="S5" s="28" t="s">
        <v>379</v>
      </c>
      <c r="T5" s="28" t="s">
        <v>380</v>
      </c>
      <c r="U5" s="28" t="s">
        <v>381</v>
      </c>
      <c r="V5" s="28" t="s">
        <v>382</v>
      </c>
      <c r="W5" s="28" t="s">
        <v>383</v>
      </c>
      <c r="X5" s="28" t="s">
        <v>384</v>
      </c>
      <c r="Y5" s="28" t="s">
        <v>385</v>
      </c>
      <c r="Z5" s="28" t="s">
        <v>386</v>
      </c>
      <c r="AA5" s="28" t="s">
        <v>387</v>
      </c>
      <c r="AB5" s="28" t="s">
        <v>388</v>
      </c>
      <c r="AC5" s="28" t="s">
        <v>389</v>
      </c>
      <c r="AD5" s="28" t="s">
        <v>390</v>
      </c>
      <c r="AE5" s="28" t="s">
        <v>344</v>
      </c>
      <c r="AF5" s="28" t="s">
        <v>345</v>
      </c>
      <c r="AG5" s="28" t="s">
        <v>346</v>
      </c>
      <c r="AH5" s="28" t="s">
        <v>347</v>
      </c>
      <c r="AI5" s="28" t="s">
        <v>348</v>
      </c>
      <c r="AJ5" s="28" t="s">
        <v>349</v>
      </c>
      <c r="AK5" s="28" t="s">
        <v>350</v>
      </c>
      <c r="AL5" s="28" t="s">
        <v>351</v>
      </c>
      <c r="AM5" s="28" t="s">
        <v>352</v>
      </c>
      <c r="AN5" s="28" t="s">
        <v>353</v>
      </c>
      <c r="AO5" s="28" t="s">
        <v>354</v>
      </c>
      <c r="AP5" s="28" t="s">
        <v>355</v>
      </c>
      <c r="AQ5" s="28" t="s">
        <v>356</v>
      </c>
      <c r="AR5" s="28" t="s">
        <v>357</v>
      </c>
      <c r="AS5" s="28" t="s">
        <v>358</v>
      </c>
      <c r="AT5" s="28" t="s">
        <v>359</v>
      </c>
      <c r="AU5" s="28" t="s">
        <v>360</v>
      </c>
      <c r="AV5" s="28" t="s">
        <v>361</v>
      </c>
      <c r="AW5" s="28" t="s">
        <v>362</v>
      </c>
      <c r="AX5" s="28" t="s">
        <v>363</v>
      </c>
      <c r="AY5" s="28" t="s">
        <v>364</v>
      </c>
      <c r="AZ5" s="28" t="s">
        <v>365</v>
      </c>
      <c r="BA5" s="28" t="s">
        <v>366</v>
      </c>
      <c r="BB5"/>
      <c r="BD5"/>
      <c r="BE5"/>
    </row>
    <row r="6" spans="2:57"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184">
        <v>41609</v>
      </c>
      <c r="AR6" s="184">
        <v>41640</v>
      </c>
      <c r="AS6" s="184">
        <v>41671</v>
      </c>
      <c r="AT6" s="184">
        <v>41699</v>
      </c>
      <c r="AU6" s="184">
        <v>41730</v>
      </c>
      <c r="AV6" s="184">
        <v>41760</v>
      </c>
      <c r="AW6" s="184">
        <v>41791</v>
      </c>
      <c r="AX6" s="184">
        <v>41821</v>
      </c>
      <c r="AY6" s="184">
        <v>41852</v>
      </c>
      <c r="AZ6" s="184">
        <v>41883</v>
      </c>
      <c r="BA6" s="184">
        <v>41913</v>
      </c>
      <c r="BC6" s="291" t="s">
        <v>128</v>
      </c>
      <c r="BE6" s="292"/>
    </row>
    <row r="7" spans="1:55" ht="15.75">
      <c r="A7" s="10" t="s">
        <v>108</v>
      </c>
      <c r="B7" s="5"/>
      <c r="C7" s="67" t="s">
        <v>191</v>
      </c>
      <c r="D7" s="49"/>
      <c r="E7" s="49"/>
      <c r="F7" s="49"/>
      <c r="G7" s="49"/>
      <c r="H7" s="49"/>
      <c r="I7" s="49"/>
      <c r="J7" s="49"/>
      <c r="K7" s="49"/>
      <c r="L7" s="49"/>
      <c r="M7" s="49"/>
      <c r="N7" s="49"/>
      <c r="O7" s="49"/>
      <c r="P7" s="49"/>
      <c r="Q7" s="49"/>
      <c r="R7" s="49"/>
      <c r="S7" s="49"/>
      <c r="T7" s="49"/>
      <c r="U7" s="49"/>
      <c r="V7" s="49"/>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C7" s="5"/>
    </row>
    <row r="8" spans="1:55" ht="12.75">
      <c r="A8" s="2">
        <v>4.3</v>
      </c>
      <c r="B8" s="48" t="s">
        <v>109</v>
      </c>
      <c r="C8" s="50"/>
      <c r="D8" s="50"/>
      <c r="E8" s="50"/>
      <c r="F8" s="50"/>
      <c r="G8" s="50"/>
      <c r="H8" s="50"/>
      <c r="I8" s="50"/>
      <c r="J8" s="50"/>
      <c r="K8" s="50"/>
      <c r="L8" s="50"/>
      <c r="M8" s="50"/>
      <c r="N8" s="50"/>
      <c r="O8" s="50"/>
      <c r="P8" s="50"/>
      <c r="Q8" s="50"/>
      <c r="R8" s="50"/>
      <c r="S8" s="50"/>
      <c r="T8" s="50"/>
      <c r="U8" s="50"/>
      <c r="V8" s="50"/>
      <c r="W8" s="128"/>
      <c r="X8" s="128"/>
      <c r="Y8" s="128"/>
      <c r="Z8" s="128"/>
      <c r="AA8" s="128"/>
      <c r="AB8" s="128"/>
      <c r="AC8" s="128"/>
      <c r="AD8" s="128"/>
      <c r="AE8" s="128"/>
      <c r="AF8" s="128"/>
      <c r="AG8" s="128"/>
      <c r="AH8" s="128"/>
      <c r="AI8" s="128"/>
      <c r="AJ8" s="128"/>
      <c r="AK8" s="128"/>
      <c r="AL8" s="128"/>
      <c r="AM8" s="128"/>
      <c r="AN8" s="128"/>
      <c r="AO8" s="128"/>
      <c r="AP8" s="306">
        <v>6675755</v>
      </c>
      <c r="AQ8" s="306">
        <v>6675755</v>
      </c>
      <c r="AR8" s="306">
        <v>6701700</v>
      </c>
      <c r="AS8" s="306">
        <v>6701700</v>
      </c>
      <c r="AT8" s="306">
        <v>6701700</v>
      </c>
      <c r="AU8" s="306">
        <v>6701700</v>
      </c>
      <c r="AV8" s="306">
        <v>6701700</v>
      </c>
      <c r="AW8" s="306">
        <v>6701700</v>
      </c>
      <c r="AX8" s="306">
        <v>6701700</v>
      </c>
      <c r="AY8" s="306">
        <v>6701700</v>
      </c>
      <c r="AZ8" s="306">
        <v>6701700</v>
      </c>
      <c r="BA8" s="306">
        <v>6701700</v>
      </c>
      <c r="BB8" s="130"/>
      <c r="BC8" s="306">
        <v>6701700</v>
      </c>
    </row>
    <row r="9" spans="2:55" ht="12.75">
      <c r="B9" s="20" t="s">
        <v>86</v>
      </c>
      <c r="C9" s="1"/>
      <c r="D9" s="1"/>
      <c r="E9" s="1"/>
      <c r="F9" s="1"/>
      <c r="G9" s="1"/>
      <c r="H9" s="1"/>
      <c r="I9" s="1"/>
      <c r="J9" s="1"/>
      <c r="K9" s="1"/>
      <c r="L9" s="1"/>
      <c r="M9" s="1"/>
      <c r="N9" s="1"/>
      <c r="O9" s="1"/>
      <c r="P9" s="1"/>
      <c r="Q9" s="1"/>
      <c r="R9" s="1"/>
      <c r="S9" s="1"/>
      <c r="T9" s="1"/>
      <c r="U9" s="1"/>
      <c r="V9" s="1"/>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30"/>
      <c r="BC9" s="128">
        <v>12</v>
      </c>
    </row>
    <row r="10" spans="1:55" ht="15.75">
      <c r="A10" s="10" t="s">
        <v>114</v>
      </c>
      <c r="B10" s="6"/>
      <c r="C10" s="51"/>
      <c r="D10" s="51"/>
      <c r="E10" s="51"/>
      <c r="F10" s="51"/>
      <c r="G10" s="51"/>
      <c r="H10" s="51"/>
      <c r="I10" s="51"/>
      <c r="J10" s="51"/>
      <c r="K10" s="51"/>
      <c r="L10" s="51"/>
      <c r="M10" s="51"/>
      <c r="N10" s="51"/>
      <c r="O10" s="51"/>
      <c r="P10" s="51"/>
      <c r="Q10" s="51"/>
      <c r="R10" s="51"/>
      <c r="S10" s="51"/>
      <c r="T10" s="51"/>
      <c r="U10" s="51"/>
      <c r="V10" s="51"/>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0"/>
      <c r="BC10" s="133"/>
    </row>
    <row r="11" spans="1:55" ht="12.75">
      <c r="A11" s="2">
        <v>5.3</v>
      </c>
      <c r="B11" s="20" t="s">
        <v>110</v>
      </c>
      <c r="C11" s="50"/>
      <c r="D11" s="50"/>
      <c r="E11" s="50"/>
      <c r="F11" s="50"/>
      <c r="G11" s="50"/>
      <c r="H11" s="50"/>
      <c r="I11" s="50"/>
      <c r="J11" s="50"/>
      <c r="K11" s="50"/>
      <c r="L11" s="50"/>
      <c r="M11" s="50"/>
      <c r="N11" s="50"/>
      <c r="O11" s="50"/>
      <c r="P11" s="50"/>
      <c r="Q11" s="50"/>
      <c r="R11" s="50"/>
      <c r="S11" s="50"/>
      <c r="T11" s="50"/>
      <c r="U11" s="50"/>
      <c r="V11" s="50"/>
      <c r="W11" s="128"/>
      <c r="X11" s="128"/>
      <c r="Y11" s="128"/>
      <c r="Z11" s="128"/>
      <c r="AA11" s="128"/>
      <c r="AB11" s="128"/>
      <c r="AC11" s="128"/>
      <c r="AD11" s="128"/>
      <c r="AE11" s="128"/>
      <c r="AF11" s="128"/>
      <c r="AG11" s="128"/>
      <c r="AH11" s="128"/>
      <c r="AI11" s="128"/>
      <c r="AJ11" s="128"/>
      <c r="AK11" s="128"/>
      <c r="AL11" s="128"/>
      <c r="AM11" s="128"/>
      <c r="AN11" s="128"/>
      <c r="AO11" s="128"/>
      <c r="AP11" s="128">
        <v>55702</v>
      </c>
      <c r="AQ11" s="128">
        <v>64597</v>
      </c>
      <c r="AR11" s="128">
        <v>59276</v>
      </c>
      <c r="AS11" s="128">
        <v>59838</v>
      </c>
      <c r="AT11" s="128">
        <v>68569</v>
      </c>
      <c r="AU11" s="128">
        <v>66328</v>
      </c>
      <c r="AV11" s="128">
        <v>68996</v>
      </c>
      <c r="AW11" s="128">
        <v>62817</v>
      </c>
      <c r="AX11" s="128">
        <v>63565</v>
      </c>
      <c r="AY11" s="128">
        <v>61781</v>
      </c>
      <c r="AZ11" s="128">
        <v>57560</v>
      </c>
      <c r="BA11" s="128">
        <v>66344</v>
      </c>
      <c r="BB11" s="130"/>
      <c r="BC11" s="128">
        <v>755373</v>
      </c>
    </row>
    <row r="12" spans="2:55" ht="12.75">
      <c r="B12" s="2" t="s">
        <v>111</v>
      </c>
      <c r="C12" s="1"/>
      <c r="D12" s="1"/>
      <c r="E12" s="1"/>
      <c r="F12" s="1"/>
      <c r="G12" s="1"/>
      <c r="H12" s="1"/>
      <c r="I12" s="1"/>
      <c r="J12" s="1"/>
      <c r="K12" s="1"/>
      <c r="L12" s="1"/>
      <c r="M12" s="1"/>
      <c r="N12" s="1"/>
      <c r="O12" s="1"/>
      <c r="P12" s="1"/>
      <c r="Q12" s="1"/>
      <c r="R12" s="1"/>
      <c r="S12" s="1"/>
      <c r="T12" s="1"/>
      <c r="U12" s="1"/>
      <c r="V12" s="1"/>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30"/>
      <c r="BC12" s="104"/>
    </row>
    <row r="13" spans="1:55" ht="12.75">
      <c r="A13" s="2">
        <v>5.4</v>
      </c>
      <c r="B13" s="17" t="s">
        <v>112</v>
      </c>
      <c r="C13" s="52"/>
      <c r="D13" s="52"/>
      <c r="E13" s="52"/>
      <c r="F13" s="52"/>
      <c r="G13" s="52"/>
      <c r="H13" s="52"/>
      <c r="I13" s="52"/>
      <c r="J13" s="52"/>
      <c r="K13" s="52"/>
      <c r="L13" s="52"/>
      <c r="M13" s="52"/>
      <c r="N13" s="52"/>
      <c r="O13" s="52"/>
      <c r="P13" s="52"/>
      <c r="Q13" s="52"/>
      <c r="R13" s="52"/>
      <c r="S13" s="52"/>
      <c r="T13" s="52"/>
      <c r="U13" s="52"/>
      <c r="V13" s="52"/>
      <c r="W13" s="30"/>
      <c r="X13" s="30"/>
      <c r="Y13" s="30"/>
      <c r="Z13" s="30"/>
      <c r="AA13" s="30"/>
      <c r="AB13" s="30"/>
      <c r="AC13" s="30"/>
      <c r="AD13" s="30"/>
      <c r="AE13" s="30"/>
      <c r="AF13" s="30"/>
      <c r="AG13" s="30"/>
      <c r="AH13" s="30"/>
      <c r="AI13" s="30"/>
      <c r="AJ13" s="30"/>
      <c r="AK13" s="30"/>
      <c r="AL13" s="30"/>
      <c r="AM13" s="30"/>
      <c r="AN13" s="30"/>
      <c r="AO13" s="30"/>
      <c r="AP13" s="30">
        <v>55702</v>
      </c>
      <c r="AQ13" s="30">
        <v>64597</v>
      </c>
      <c r="AR13" s="30">
        <v>59276</v>
      </c>
      <c r="AS13" s="30">
        <v>59838</v>
      </c>
      <c r="AT13" s="30">
        <v>68569</v>
      </c>
      <c r="AU13" s="30">
        <v>66328</v>
      </c>
      <c r="AV13" s="30">
        <v>68996</v>
      </c>
      <c r="AW13" s="30">
        <v>62817</v>
      </c>
      <c r="AX13" s="30">
        <v>63565</v>
      </c>
      <c r="AY13" s="30">
        <v>61781</v>
      </c>
      <c r="AZ13" s="30">
        <v>57560</v>
      </c>
      <c r="BA13" s="30">
        <v>66344</v>
      </c>
      <c r="BB13" s="130"/>
      <c r="BC13" s="30">
        <v>755373</v>
      </c>
    </row>
    <row r="14" spans="1:55" ht="12.75">
      <c r="A14" s="2">
        <v>5.5</v>
      </c>
      <c r="B14" s="18" t="s">
        <v>113</v>
      </c>
      <c r="C14" s="53"/>
      <c r="D14" s="53"/>
      <c r="E14" s="53"/>
      <c r="F14" s="53"/>
      <c r="G14" s="53"/>
      <c r="H14" s="53"/>
      <c r="I14" s="53"/>
      <c r="J14" s="53"/>
      <c r="K14" s="53"/>
      <c r="L14" s="53"/>
      <c r="M14" s="53"/>
      <c r="N14" s="53"/>
      <c r="O14" s="53"/>
      <c r="P14" s="53"/>
      <c r="Q14" s="53"/>
      <c r="R14" s="53"/>
      <c r="S14" s="53"/>
      <c r="T14" s="53"/>
      <c r="U14" s="53"/>
      <c r="V14" s="53"/>
      <c r="W14" s="93"/>
      <c r="X14" s="93"/>
      <c r="Y14" s="93"/>
      <c r="Z14" s="93"/>
      <c r="AA14" s="93"/>
      <c r="AB14" s="93"/>
      <c r="AC14" s="93"/>
      <c r="AD14" s="93"/>
      <c r="AE14" s="93"/>
      <c r="AF14" s="93"/>
      <c r="AG14" s="93"/>
      <c r="AH14" s="93"/>
      <c r="AI14" s="93"/>
      <c r="AJ14" s="93"/>
      <c r="AK14" s="93"/>
      <c r="AL14" s="93"/>
      <c r="AM14" s="93"/>
      <c r="AN14" s="93"/>
      <c r="AO14" s="93"/>
      <c r="AP14" s="93">
        <v>0</v>
      </c>
      <c r="AQ14" s="93">
        <v>0</v>
      </c>
      <c r="AR14" s="93">
        <v>0</v>
      </c>
      <c r="AS14" s="93">
        <v>0</v>
      </c>
      <c r="AT14" s="93">
        <v>0</v>
      </c>
      <c r="AU14" s="93">
        <v>0</v>
      </c>
      <c r="AV14" s="93">
        <v>0</v>
      </c>
      <c r="AW14" s="93">
        <v>0</v>
      </c>
      <c r="AX14" s="93">
        <v>0</v>
      </c>
      <c r="AY14" s="93">
        <v>0</v>
      </c>
      <c r="AZ14" s="93">
        <v>0</v>
      </c>
      <c r="BA14" s="93">
        <v>0</v>
      </c>
      <c r="BB14" s="130"/>
      <c r="BC14" s="93">
        <v>0</v>
      </c>
    </row>
    <row r="15" spans="3:55" ht="6" customHeight="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30"/>
      <c r="BC15" s="104"/>
    </row>
    <row r="16" spans="1:55" ht="12.75">
      <c r="A16" s="2">
        <v>5.6</v>
      </c>
      <c r="B16" s="17" t="s">
        <v>34</v>
      </c>
      <c r="C16" s="52"/>
      <c r="D16" s="52"/>
      <c r="E16" s="52"/>
      <c r="F16" s="52"/>
      <c r="G16" s="52"/>
      <c r="H16" s="52"/>
      <c r="I16" s="52"/>
      <c r="J16" s="52"/>
      <c r="K16" s="52"/>
      <c r="L16" s="52"/>
      <c r="M16" s="52"/>
      <c r="N16" s="52"/>
      <c r="O16" s="52"/>
      <c r="P16" s="52"/>
      <c r="Q16" s="52"/>
      <c r="R16" s="52"/>
      <c r="S16" s="52"/>
      <c r="T16" s="52"/>
      <c r="U16" s="52"/>
      <c r="V16" s="52"/>
      <c r="W16" s="30"/>
      <c r="X16" s="30"/>
      <c r="Y16" s="30"/>
      <c r="Z16" s="30"/>
      <c r="AA16" s="30"/>
      <c r="AB16" s="30"/>
      <c r="AC16" s="30"/>
      <c r="AD16" s="30"/>
      <c r="AE16" s="30"/>
      <c r="AF16" s="30"/>
      <c r="AG16" s="30"/>
      <c r="AH16" s="30"/>
      <c r="AI16" s="30"/>
      <c r="AJ16" s="30"/>
      <c r="AK16" s="30"/>
      <c r="AL16" s="30"/>
      <c r="AM16" s="30"/>
      <c r="AN16" s="30"/>
      <c r="AO16" s="30"/>
      <c r="AP16" s="30">
        <v>948</v>
      </c>
      <c r="AQ16" s="30">
        <v>323</v>
      </c>
      <c r="AR16" s="30">
        <v>160</v>
      </c>
      <c r="AS16" s="30">
        <v>748</v>
      </c>
      <c r="AT16" s="30">
        <v>794</v>
      </c>
      <c r="AU16" s="30">
        <v>325</v>
      </c>
      <c r="AV16" s="30">
        <v>534</v>
      </c>
      <c r="AW16" s="30">
        <v>335</v>
      </c>
      <c r="AX16" s="30">
        <v>535</v>
      </c>
      <c r="AY16" s="30">
        <v>366</v>
      </c>
      <c r="AZ16" s="30">
        <v>421</v>
      </c>
      <c r="BA16" s="30">
        <v>522</v>
      </c>
      <c r="BB16" s="130"/>
      <c r="BC16" s="30">
        <v>6011</v>
      </c>
    </row>
    <row r="17" spans="1:55"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4"/>
      <c r="X17" s="134"/>
      <c r="Y17" s="134"/>
      <c r="Z17" s="134"/>
      <c r="AA17" s="134"/>
      <c r="AB17" s="134"/>
      <c r="AC17" s="134"/>
      <c r="AD17" s="134"/>
      <c r="AE17" s="134"/>
      <c r="AF17" s="134"/>
      <c r="AG17" s="134"/>
      <c r="AH17" s="134"/>
      <c r="AI17" s="134"/>
      <c r="AJ17" s="134"/>
      <c r="AK17" s="134"/>
      <c r="AL17" s="134"/>
      <c r="AM17" s="134"/>
      <c r="AN17" s="134"/>
      <c r="AO17" s="134"/>
      <c r="AP17" s="134">
        <v>1</v>
      </c>
      <c r="AQ17" s="134">
        <v>702</v>
      </c>
      <c r="AR17" s="134">
        <v>630</v>
      </c>
      <c r="AS17" s="134">
        <v>765</v>
      </c>
      <c r="AT17" s="134">
        <v>881</v>
      </c>
      <c r="AU17" s="134">
        <v>659</v>
      </c>
      <c r="AV17" s="134">
        <v>775</v>
      </c>
      <c r="AW17" s="134">
        <v>851</v>
      </c>
      <c r="AX17" s="134">
        <v>980</v>
      </c>
      <c r="AY17" s="134">
        <v>806</v>
      </c>
      <c r="AZ17" s="134">
        <v>1053</v>
      </c>
      <c r="BA17" s="134">
        <v>1046</v>
      </c>
      <c r="BB17" s="130"/>
      <c r="BC17" s="134">
        <v>9149</v>
      </c>
    </row>
    <row r="18" spans="1:55"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c r="AJ18" s="93"/>
      <c r="AK18" s="93"/>
      <c r="AL18" s="93"/>
      <c r="AM18" s="93"/>
      <c r="AN18" s="93"/>
      <c r="AO18" s="93"/>
      <c r="AP18" s="93">
        <v>54753</v>
      </c>
      <c r="AQ18" s="93">
        <v>63572</v>
      </c>
      <c r="AR18" s="93">
        <v>58486</v>
      </c>
      <c r="AS18" s="93">
        <v>58325</v>
      </c>
      <c r="AT18" s="93">
        <v>66894</v>
      </c>
      <c r="AU18" s="93">
        <v>65344</v>
      </c>
      <c r="AV18" s="93">
        <v>67687</v>
      </c>
      <c r="AW18" s="93">
        <v>61631</v>
      </c>
      <c r="AX18" s="93">
        <v>62050</v>
      </c>
      <c r="AY18" s="93">
        <v>60609</v>
      </c>
      <c r="AZ18" s="93">
        <v>56086</v>
      </c>
      <c r="BA18" s="93">
        <v>64776</v>
      </c>
      <c r="BB18" s="130"/>
      <c r="BC18" s="93">
        <v>740213</v>
      </c>
    </row>
    <row r="19" spans="2:55"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30"/>
      <c r="BC19" s="104"/>
    </row>
    <row r="20" spans="1:55"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c r="AJ20" s="30"/>
      <c r="AK20" s="30"/>
      <c r="AL20" s="30"/>
      <c r="AM20" s="30"/>
      <c r="AN20" s="30"/>
      <c r="AO20" s="30"/>
      <c r="AP20" s="30">
        <v>54753</v>
      </c>
      <c r="AQ20" s="30">
        <v>63572</v>
      </c>
      <c r="AR20" s="30">
        <v>58486</v>
      </c>
      <c r="AS20" s="30">
        <v>58325</v>
      </c>
      <c r="AT20" s="30">
        <v>66894</v>
      </c>
      <c r="AU20" s="30">
        <v>65344</v>
      </c>
      <c r="AV20" s="30">
        <v>67687</v>
      </c>
      <c r="AW20" s="30">
        <v>61631</v>
      </c>
      <c r="AX20" s="30">
        <v>62050</v>
      </c>
      <c r="AY20" s="30">
        <v>60609</v>
      </c>
      <c r="AZ20" s="30">
        <v>56086</v>
      </c>
      <c r="BA20" s="30">
        <v>64776</v>
      </c>
      <c r="BB20" s="130"/>
      <c r="BC20" s="30">
        <v>740213</v>
      </c>
    </row>
    <row r="21" spans="1:55"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4"/>
      <c r="X21" s="134"/>
      <c r="Y21" s="134"/>
      <c r="Z21" s="134"/>
      <c r="AA21" s="134"/>
      <c r="AB21" s="134"/>
      <c r="AC21" s="134"/>
      <c r="AD21" s="134"/>
      <c r="AE21" s="134"/>
      <c r="AF21" s="134"/>
      <c r="AG21" s="134"/>
      <c r="AH21" s="134"/>
      <c r="AI21" s="134"/>
      <c r="AJ21" s="134"/>
      <c r="AK21" s="134"/>
      <c r="AL21" s="134"/>
      <c r="AM21" s="134"/>
      <c r="AN21" s="134"/>
      <c r="AO21" s="134"/>
      <c r="AP21" s="134">
        <v>0</v>
      </c>
      <c r="AQ21" s="134">
        <v>0</v>
      </c>
      <c r="AR21" s="134">
        <v>0</v>
      </c>
      <c r="AS21" s="134">
        <v>0</v>
      </c>
      <c r="AT21" s="134">
        <v>0</v>
      </c>
      <c r="AU21" s="134">
        <v>0</v>
      </c>
      <c r="AV21" s="134">
        <v>0</v>
      </c>
      <c r="AW21" s="134">
        <v>0</v>
      </c>
      <c r="AX21" s="134">
        <v>0</v>
      </c>
      <c r="AY21" s="134">
        <v>0</v>
      </c>
      <c r="AZ21" s="134">
        <v>0</v>
      </c>
      <c r="BA21" s="134">
        <v>0</v>
      </c>
      <c r="BB21" s="130"/>
      <c r="BC21" s="134">
        <v>0</v>
      </c>
    </row>
    <row r="22" spans="1:55"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c r="AJ22" s="93"/>
      <c r="AK22" s="93"/>
      <c r="AL22" s="93"/>
      <c r="AM22" s="93"/>
      <c r="AN22" s="93"/>
      <c r="AO22" s="93"/>
      <c r="AP22" s="93">
        <v>52148</v>
      </c>
      <c r="AQ22" s="93">
        <v>61496</v>
      </c>
      <c r="AR22" s="93">
        <v>57476</v>
      </c>
      <c r="AS22" s="93">
        <v>54192</v>
      </c>
      <c r="AT22" s="93">
        <v>62345</v>
      </c>
      <c r="AU22" s="93">
        <v>63072</v>
      </c>
      <c r="AV22" s="93">
        <v>64103</v>
      </c>
      <c r="AW22" s="93">
        <v>59230</v>
      </c>
      <c r="AX22" s="93">
        <v>59128</v>
      </c>
      <c r="AY22" s="93">
        <v>58589</v>
      </c>
      <c r="AZ22" s="93">
        <v>53609</v>
      </c>
      <c r="BA22" s="93">
        <v>61519</v>
      </c>
      <c r="BB22" s="130"/>
      <c r="BC22" s="93">
        <v>706907</v>
      </c>
    </row>
    <row r="23" spans="23:55" ht="12.75">
      <c r="W23" s="104"/>
      <c r="X23" s="104"/>
      <c r="Y23" s="104"/>
      <c r="Z23" s="104"/>
      <c r="AA23" s="104"/>
      <c r="AB23" s="104"/>
      <c r="AC23" s="104"/>
      <c r="AD23" s="104"/>
      <c r="AE23" s="104"/>
      <c r="AF23" s="104"/>
      <c r="AG23" s="104"/>
      <c r="AH23" s="104"/>
      <c r="AI23" s="104"/>
      <c r="AJ23" s="104"/>
      <c r="AK23" s="104"/>
      <c r="AL23" s="104"/>
      <c r="AM23" s="104"/>
      <c r="AN23" s="104"/>
      <c r="AO23" s="254"/>
      <c r="AP23" s="254"/>
      <c r="AQ23" s="254"/>
      <c r="AR23" s="254"/>
      <c r="AS23" s="254"/>
      <c r="AT23" s="254"/>
      <c r="AU23" s="254"/>
      <c r="AV23" s="254"/>
      <c r="AW23" s="254"/>
      <c r="AX23" s="254"/>
      <c r="AY23" s="254"/>
      <c r="AZ23" s="254"/>
      <c r="BA23" s="254"/>
      <c r="BB23" s="130"/>
      <c r="BC23" s="104"/>
    </row>
    <row r="24" spans="1:55"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c r="AJ24" s="30"/>
      <c r="AK24" s="30"/>
      <c r="AL24" s="30"/>
      <c r="AM24" s="30"/>
      <c r="AN24" s="30"/>
      <c r="AO24" s="30"/>
      <c r="AP24" s="30">
        <v>47678</v>
      </c>
      <c r="AQ24" s="30">
        <v>56989</v>
      </c>
      <c r="AR24" s="30">
        <v>53477</v>
      </c>
      <c r="AS24" s="30">
        <v>53376</v>
      </c>
      <c r="AT24" s="30">
        <v>61427</v>
      </c>
      <c r="AU24" s="30">
        <v>60181</v>
      </c>
      <c r="AV24" s="30">
        <v>61801</v>
      </c>
      <c r="AW24" s="30">
        <v>56917</v>
      </c>
      <c r="AX24" s="30">
        <v>60359</v>
      </c>
      <c r="AY24" s="30">
        <v>58196</v>
      </c>
      <c r="AZ24" s="30">
        <v>53539</v>
      </c>
      <c r="BA24" s="30">
        <v>61497</v>
      </c>
      <c r="BB24" s="130"/>
      <c r="BC24" s="30">
        <v>685437</v>
      </c>
    </row>
    <row r="25" spans="1:55"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c r="AJ25" s="32"/>
      <c r="AK25" s="32"/>
      <c r="AL25" s="32"/>
      <c r="AM25" s="32"/>
      <c r="AN25" s="32"/>
      <c r="AO25" s="32"/>
      <c r="AP25" s="32">
        <v>3139</v>
      </c>
      <c r="AQ25" s="32">
        <v>3013</v>
      </c>
      <c r="AR25" s="32">
        <v>2571</v>
      </c>
      <c r="AS25" s="32">
        <v>2245</v>
      </c>
      <c r="AT25" s="32">
        <v>2341</v>
      </c>
      <c r="AU25" s="32">
        <v>2051</v>
      </c>
      <c r="AV25" s="32">
        <v>2403</v>
      </c>
      <c r="AW25" s="32">
        <v>2105</v>
      </c>
      <c r="AX25" s="32">
        <v>1211</v>
      </c>
      <c r="AY25" s="32">
        <v>1919</v>
      </c>
      <c r="AZ25" s="32">
        <v>1984</v>
      </c>
      <c r="BA25" s="32">
        <v>2431</v>
      </c>
      <c r="BB25" s="130"/>
      <c r="BC25" s="32">
        <v>27413</v>
      </c>
    </row>
    <row r="26" spans="1:55"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c r="AJ26" s="32"/>
      <c r="AK26" s="32"/>
      <c r="AL26" s="32"/>
      <c r="AM26" s="32"/>
      <c r="AN26" s="32"/>
      <c r="AO26" s="32"/>
      <c r="AP26" s="32">
        <v>125</v>
      </c>
      <c r="AQ26" s="32">
        <v>1556</v>
      </c>
      <c r="AR26" s="32">
        <v>1133</v>
      </c>
      <c r="AS26" s="32">
        <v>0</v>
      </c>
      <c r="AT26" s="32">
        <v>0</v>
      </c>
      <c r="AU26" s="32">
        <v>0</v>
      </c>
      <c r="AV26" s="32">
        <v>0</v>
      </c>
      <c r="AW26" s="32">
        <v>0</v>
      </c>
      <c r="AX26" s="32">
        <v>0</v>
      </c>
      <c r="AY26" s="32">
        <v>0</v>
      </c>
      <c r="AZ26" s="32">
        <v>0</v>
      </c>
      <c r="BA26" s="32">
        <v>0</v>
      </c>
      <c r="BB26" s="130"/>
      <c r="BC26" s="32">
        <v>2814</v>
      </c>
    </row>
    <row r="27" spans="1:55"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c r="AJ27" s="32"/>
      <c r="AK27" s="32"/>
      <c r="AL27" s="32"/>
      <c r="AM27" s="32"/>
      <c r="AN27" s="32"/>
      <c r="AO27" s="32"/>
      <c r="AP27" s="32">
        <v>1005</v>
      </c>
      <c r="AQ27" s="32">
        <v>987</v>
      </c>
      <c r="AR27" s="32">
        <v>1067</v>
      </c>
      <c r="AS27" s="32">
        <v>820</v>
      </c>
      <c r="AT27" s="32">
        <v>523</v>
      </c>
      <c r="AU27" s="32">
        <v>503</v>
      </c>
      <c r="AV27" s="32">
        <v>459</v>
      </c>
      <c r="AW27" s="32">
        <v>461</v>
      </c>
      <c r="AX27" s="32">
        <v>480</v>
      </c>
      <c r="AY27" s="32">
        <v>494</v>
      </c>
      <c r="AZ27" s="32">
        <v>514</v>
      </c>
      <c r="BA27" s="32">
        <v>538</v>
      </c>
      <c r="BB27" s="130"/>
      <c r="BC27" s="32">
        <v>7851</v>
      </c>
    </row>
    <row r="28" spans="1:55"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c r="AJ28" s="93"/>
      <c r="AK28" s="93"/>
      <c r="AL28" s="93"/>
      <c r="AM28" s="93"/>
      <c r="AN28" s="93"/>
      <c r="AO28" s="93"/>
      <c r="AP28" s="93">
        <v>2806</v>
      </c>
      <c r="AQ28" s="93">
        <v>1027</v>
      </c>
      <c r="AR28" s="93">
        <v>238</v>
      </c>
      <c r="AS28" s="93">
        <v>1884</v>
      </c>
      <c r="AT28" s="93">
        <v>2603</v>
      </c>
      <c r="AU28" s="93">
        <v>2609</v>
      </c>
      <c r="AV28" s="93">
        <v>3024</v>
      </c>
      <c r="AW28" s="93">
        <v>2148</v>
      </c>
      <c r="AX28" s="93">
        <v>0</v>
      </c>
      <c r="AY28" s="93">
        <v>0</v>
      </c>
      <c r="AZ28" s="93">
        <v>49</v>
      </c>
      <c r="BA28" s="93">
        <v>310</v>
      </c>
      <c r="BB28" s="130"/>
      <c r="BC28" s="93">
        <v>16698</v>
      </c>
    </row>
    <row r="29" spans="23:55"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30"/>
      <c r="BC29" s="104"/>
    </row>
    <row r="30" spans="1:55"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c r="AJ30" s="128"/>
      <c r="AK30" s="128"/>
      <c r="AL30" s="128"/>
      <c r="AM30" s="128"/>
      <c r="AN30" s="128"/>
      <c r="AO30" s="128"/>
      <c r="AP30" s="128">
        <v>14646</v>
      </c>
      <c r="AQ30" s="128">
        <v>16355</v>
      </c>
      <c r="AR30" s="128">
        <v>15637</v>
      </c>
      <c r="AS30" s="128">
        <v>13868</v>
      </c>
      <c r="AT30" s="128">
        <v>14767</v>
      </c>
      <c r="AU30" s="128">
        <v>14905</v>
      </c>
      <c r="AV30" s="128">
        <v>15156</v>
      </c>
      <c r="AW30" s="128">
        <v>14040</v>
      </c>
      <c r="AX30" s="128">
        <v>14457</v>
      </c>
      <c r="AY30" s="128">
        <v>14617</v>
      </c>
      <c r="AZ30" s="128">
        <v>13578</v>
      </c>
      <c r="BA30" s="128">
        <v>15787</v>
      </c>
      <c r="BB30" s="130"/>
      <c r="BC30" s="128">
        <v>177813</v>
      </c>
    </row>
    <row r="31" spans="1:55"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30"/>
      <c r="BC31" s="104"/>
    </row>
    <row r="32" spans="1:55"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c r="AJ32" s="30"/>
      <c r="AK32" s="30"/>
      <c r="AL32" s="30"/>
      <c r="AM32" s="30"/>
      <c r="AN32" s="30"/>
      <c r="AO32" s="30"/>
      <c r="AP32" s="30">
        <v>13540</v>
      </c>
      <c r="AQ32" s="30">
        <v>14666</v>
      </c>
      <c r="AR32" s="30">
        <v>14364</v>
      </c>
      <c r="AS32" s="30">
        <v>9455</v>
      </c>
      <c r="AT32" s="30">
        <v>8908</v>
      </c>
      <c r="AU32" s="30">
        <v>10488</v>
      </c>
      <c r="AV32" s="30">
        <v>10271</v>
      </c>
      <c r="AW32" s="30">
        <v>9871</v>
      </c>
      <c r="AX32" s="30">
        <v>9788</v>
      </c>
      <c r="AY32" s="30">
        <v>11044</v>
      </c>
      <c r="AZ32" s="30">
        <v>9541</v>
      </c>
      <c r="BA32" s="30">
        <v>10641</v>
      </c>
      <c r="BB32" s="130"/>
      <c r="BC32" s="30">
        <v>132577</v>
      </c>
    </row>
    <row r="33" spans="1:55"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c r="AJ33" s="34"/>
      <c r="AK33" s="34"/>
      <c r="AL33" s="34"/>
      <c r="AM33" s="34"/>
      <c r="AN33" s="34"/>
      <c r="AO33" s="34"/>
      <c r="AP33" s="34">
        <v>0.00018518518518518518</v>
      </c>
      <c r="AQ33" s="34">
        <v>0.00016203703703703703</v>
      </c>
      <c r="AR33" s="34">
        <v>0.00016203703703703703</v>
      </c>
      <c r="AS33" s="34">
        <v>0.00016203703703703703</v>
      </c>
      <c r="AT33" s="34">
        <v>0.0001388888888888889</v>
      </c>
      <c r="AU33" s="34">
        <v>0.00011574074074074073</v>
      </c>
      <c r="AV33" s="34">
        <v>0.00011574074074074073</v>
      </c>
      <c r="AW33" s="34">
        <v>0.00011574074074074073</v>
      </c>
      <c r="AX33" s="34">
        <v>0.0001273148148148148</v>
      </c>
      <c r="AY33" s="34">
        <v>0.00011574074074074073</v>
      </c>
      <c r="AZ33" s="34">
        <v>0.00011574074074074073</v>
      </c>
      <c r="BA33" s="34">
        <v>0.0001273148148148148</v>
      </c>
      <c r="BB33" s="130"/>
      <c r="BC33" s="34">
        <v>0.00013961095355068289</v>
      </c>
    </row>
    <row r="34" spans="1:55" ht="12.75">
      <c r="A34" s="7" t="s">
        <v>73</v>
      </c>
      <c r="B34" s="98" t="s">
        <v>88</v>
      </c>
      <c r="C34" s="99"/>
      <c r="D34" s="99"/>
      <c r="E34" s="99"/>
      <c r="F34" s="99"/>
      <c r="G34" s="111"/>
      <c r="H34" s="111"/>
      <c r="I34" s="111"/>
      <c r="J34" s="111"/>
      <c r="K34" s="111"/>
      <c r="L34" s="111"/>
      <c r="M34" s="111"/>
      <c r="N34" s="111"/>
      <c r="O34" s="111"/>
      <c r="P34" s="111"/>
      <c r="Q34" s="111"/>
      <c r="R34" s="111"/>
      <c r="S34" s="111"/>
      <c r="T34" s="111"/>
      <c r="U34" s="111"/>
      <c r="V34" s="111"/>
      <c r="W34" s="100"/>
      <c r="X34" s="100"/>
      <c r="Y34" s="100"/>
      <c r="Z34" s="100"/>
      <c r="AA34" s="100"/>
      <c r="AB34" s="100"/>
      <c r="AC34" s="100"/>
      <c r="AD34" s="100"/>
      <c r="AE34" s="100"/>
      <c r="AF34" s="100"/>
      <c r="AG34" s="100"/>
      <c r="AH34" s="100"/>
      <c r="AI34" s="100"/>
      <c r="AJ34" s="100"/>
      <c r="AK34" s="100"/>
      <c r="AL34" s="100"/>
      <c r="AM34" s="100"/>
      <c r="AN34" s="100"/>
      <c r="AO34" s="100"/>
      <c r="AP34" s="100" t="s">
        <v>188</v>
      </c>
      <c r="AQ34" s="100" t="s">
        <v>188</v>
      </c>
      <c r="AR34" s="100" t="s">
        <v>188</v>
      </c>
      <c r="AS34" s="100" t="s">
        <v>188</v>
      </c>
      <c r="AT34" s="100" t="s">
        <v>188</v>
      </c>
      <c r="AU34" s="100" t="s">
        <v>188</v>
      </c>
      <c r="AV34" s="100" t="s">
        <v>188</v>
      </c>
      <c r="AW34" s="100" t="s">
        <v>188</v>
      </c>
      <c r="AX34" s="100" t="s">
        <v>188</v>
      </c>
      <c r="AY34" s="100" t="s">
        <v>188</v>
      </c>
      <c r="AZ34" s="100" t="s">
        <v>188</v>
      </c>
      <c r="BA34" s="100" t="s">
        <v>188</v>
      </c>
      <c r="BB34" s="130"/>
      <c r="BC34" s="100" t="s">
        <v>188</v>
      </c>
    </row>
    <row r="35" spans="1:55" ht="5.25" customHeight="1">
      <c r="A35" s="7"/>
      <c r="C35" s="1"/>
      <c r="D35" s="1"/>
      <c r="E35" s="1"/>
      <c r="F35" s="1"/>
      <c r="G35" s="1"/>
      <c r="H35" s="1"/>
      <c r="I35" s="1"/>
      <c r="J35" s="1"/>
      <c r="K35" s="1"/>
      <c r="L35" s="1"/>
      <c r="M35" s="1"/>
      <c r="N35" s="1"/>
      <c r="O35" s="1"/>
      <c r="P35" s="1"/>
      <c r="Q35" s="1"/>
      <c r="R35" s="1"/>
      <c r="S35" s="1"/>
      <c r="T35" s="1"/>
      <c r="U35" s="1"/>
      <c r="V35" s="1"/>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30"/>
      <c r="BC35" s="104"/>
    </row>
    <row r="36" spans="1:55" ht="12.75">
      <c r="A36" s="7">
        <v>5.19</v>
      </c>
      <c r="B36" s="20" t="s">
        <v>126</v>
      </c>
      <c r="C36" s="50"/>
      <c r="D36" s="50"/>
      <c r="E36" s="50"/>
      <c r="F36" s="50"/>
      <c r="G36" s="50"/>
      <c r="H36" s="50"/>
      <c r="I36" s="50"/>
      <c r="J36" s="50"/>
      <c r="K36" s="50"/>
      <c r="L36" s="50"/>
      <c r="M36" s="50"/>
      <c r="N36" s="50"/>
      <c r="O36" s="50"/>
      <c r="P36" s="50"/>
      <c r="Q36" s="50"/>
      <c r="R36" s="50"/>
      <c r="S36" s="50"/>
      <c r="T36" s="50"/>
      <c r="U36" s="50"/>
      <c r="V36" s="50"/>
      <c r="W36" s="128"/>
      <c r="X36" s="128"/>
      <c r="Y36" s="128"/>
      <c r="Z36" s="128"/>
      <c r="AA36" s="128"/>
      <c r="AB36" s="128"/>
      <c r="AC36" s="128"/>
      <c r="AD36" s="128"/>
      <c r="AE36" s="128"/>
      <c r="AF36" s="128"/>
      <c r="AG36" s="128"/>
      <c r="AH36" s="128"/>
      <c r="AI36" s="128"/>
      <c r="AJ36" s="128"/>
      <c r="AK36" s="128"/>
      <c r="AL36" s="128"/>
      <c r="AM36" s="128"/>
      <c r="AN36" s="128"/>
      <c r="AO36" s="128"/>
      <c r="AP36" s="128">
        <v>1106</v>
      </c>
      <c r="AQ36" s="128">
        <v>1689</v>
      </c>
      <c r="AR36" s="128">
        <v>1273</v>
      </c>
      <c r="AS36" s="128">
        <v>4413</v>
      </c>
      <c r="AT36" s="128">
        <v>5859</v>
      </c>
      <c r="AU36" s="128">
        <v>4417</v>
      </c>
      <c r="AV36" s="128">
        <v>4885</v>
      </c>
      <c r="AW36" s="128">
        <v>4169</v>
      </c>
      <c r="AX36" s="128">
        <v>4669</v>
      </c>
      <c r="AY36" s="128">
        <v>3573</v>
      </c>
      <c r="AZ36" s="128">
        <v>4037</v>
      </c>
      <c r="BA36" s="128">
        <v>5146</v>
      </c>
      <c r="BB36" s="130"/>
      <c r="BC36" s="128">
        <v>45236</v>
      </c>
    </row>
    <row r="37" spans="2:55" ht="12.75">
      <c r="B37" s="2" t="s">
        <v>111</v>
      </c>
      <c r="C37" s="1"/>
      <c r="D37" s="1"/>
      <c r="E37" s="1"/>
      <c r="F37" s="1"/>
      <c r="G37" s="1"/>
      <c r="H37" s="1"/>
      <c r="I37" s="1"/>
      <c r="J37" s="1"/>
      <c r="K37" s="1"/>
      <c r="L37" s="1"/>
      <c r="M37" s="1"/>
      <c r="N37" s="1"/>
      <c r="O37" s="1"/>
      <c r="P37" s="1"/>
      <c r="Q37" s="1"/>
      <c r="R37" s="1"/>
      <c r="S37" s="1"/>
      <c r="T37" s="1"/>
      <c r="U37" s="1"/>
      <c r="V37" s="1"/>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30"/>
      <c r="BC37" s="104"/>
    </row>
    <row r="38" spans="1:55" ht="12.75">
      <c r="A38" s="7">
        <v>5.2</v>
      </c>
      <c r="B38" s="20" t="s">
        <v>92</v>
      </c>
      <c r="C38" s="50"/>
      <c r="D38" s="50"/>
      <c r="E38" s="50"/>
      <c r="F38" s="50"/>
      <c r="G38" s="50"/>
      <c r="H38" s="50"/>
      <c r="I38" s="50"/>
      <c r="J38" s="50"/>
      <c r="K38" s="50"/>
      <c r="L38" s="50"/>
      <c r="M38" s="50"/>
      <c r="N38" s="50"/>
      <c r="O38" s="50"/>
      <c r="P38" s="50"/>
      <c r="Q38" s="50"/>
      <c r="R38" s="50"/>
      <c r="S38" s="50"/>
      <c r="T38" s="50"/>
      <c r="U38" s="50"/>
      <c r="V38" s="50"/>
      <c r="W38" s="128"/>
      <c r="X38" s="128"/>
      <c r="Y38" s="128"/>
      <c r="Z38" s="128"/>
      <c r="AA38" s="128"/>
      <c r="AB38" s="128"/>
      <c r="AC38" s="128"/>
      <c r="AD38" s="128"/>
      <c r="AE38" s="128"/>
      <c r="AF38" s="128"/>
      <c r="AG38" s="128"/>
      <c r="AH38" s="128"/>
      <c r="AI38" s="128"/>
      <c r="AJ38" s="128"/>
      <c r="AK38" s="128"/>
      <c r="AL38" s="128"/>
      <c r="AM38" s="128"/>
      <c r="AN38" s="128"/>
      <c r="AO38" s="128"/>
      <c r="AP38" s="128">
        <v>615</v>
      </c>
      <c r="AQ38" s="128">
        <v>1033</v>
      </c>
      <c r="AR38" s="128">
        <v>793</v>
      </c>
      <c r="AS38" s="128">
        <v>2474</v>
      </c>
      <c r="AT38" s="128">
        <v>3199</v>
      </c>
      <c r="AU38" s="128">
        <v>3159</v>
      </c>
      <c r="AV38" s="128">
        <v>3577</v>
      </c>
      <c r="AW38" s="128">
        <v>3038</v>
      </c>
      <c r="AX38" s="128">
        <v>3270</v>
      </c>
      <c r="AY38" s="128">
        <v>2714</v>
      </c>
      <c r="AZ38" s="128">
        <v>2999</v>
      </c>
      <c r="BA38" s="128">
        <v>3698</v>
      </c>
      <c r="BB38" s="130"/>
      <c r="BC38" s="128">
        <v>30569</v>
      </c>
    </row>
    <row r="39" spans="3:55" ht="5.25" customHeight="1">
      <c r="C39" s="1"/>
      <c r="D39" s="1"/>
      <c r="E39" s="1"/>
      <c r="F39" s="1"/>
      <c r="G39" s="1"/>
      <c r="H39" s="1"/>
      <c r="I39" s="1"/>
      <c r="J39" s="1"/>
      <c r="K39" s="1"/>
      <c r="L39" s="1"/>
      <c r="M39" s="1"/>
      <c r="N39" s="1"/>
      <c r="O39" s="1"/>
      <c r="P39" s="1"/>
      <c r="Q39" s="1"/>
      <c r="R39" s="1"/>
      <c r="S39" s="1"/>
      <c r="T39" s="1"/>
      <c r="U39" s="1"/>
      <c r="V39" s="1"/>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30"/>
      <c r="BC39" s="104"/>
    </row>
    <row r="40" spans="1:55" ht="12.75">
      <c r="A40" s="7">
        <v>5.21</v>
      </c>
      <c r="B40" s="43" t="s">
        <v>127</v>
      </c>
      <c r="C40" s="55"/>
      <c r="D40" s="55"/>
      <c r="E40" s="55"/>
      <c r="F40" s="55"/>
      <c r="G40" s="112"/>
      <c r="H40" s="112"/>
      <c r="I40" s="112"/>
      <c r="J40" s="112"/>
      <c r="K40" s="112"/>
      <c r="L40" s="112"/>
      <c r="M40" s="112"/>
      <c r="N40" s="112"/>
      <c r="O40" s="112"/>
      <c r="P40" s="112"/>
      <c r="Q40" s="112"/>
      <c r="R40" s="112"/>
      <c r="S40" s="112"/>
      <c r="T40" s="112"/>
      <c r="U40" s="112"/>
      <c r="V40" s="112"/>
      <c r="W40" s="129"/>
      <c r="X40" s="129"/>
      <c r="Y40" s="129"/>
      <c r="Z40" s="129"/>
      <c r="AA40" s="129"/>
      <c r="AB40" s="129"/>
      <c r="AC40" s="129"/>
      <c r="AD40" s="129"/>
      <c r="AE40" s="129"/>
      <c r="AF40" s="129"/>
      <c r="AG40" s="129"/>
      <c r="AH40" s="129"/>
      <c r="AI40" s="129"/>
      <c r="AJ40" s="129"/>
      <c r="AK40" s="129"/>
      <c r="AL40" s="129"/>
      <c r="AM40" s="129"/>
      <c r="AN40" s="129"/>
      <c r="AO40" s="129"/>
      <c r="AP40" s="129">
        <v>0.006412037037037036</v>
      </c>
      <c r="AQ40" s="129">
        <v>0.0063425925925925915</v>
      </c>
      <c r="AR40" s="129">
        <v>0.006388888888888888</v>
      </c>
      <c r="AS40" s="129">
        <v>0.007037037037037037</v>
      </c>
      <c r="AT40" s="129">
        <v>0.0070486111111111105</v>
      </c>
      <c r="AU40" s="129">
        <v>0.006111111111111111</v>
      </c>
      <c r="AV40" s="129">
        <v>0.0059722222222222225</v>
      </c>
      <c r="AW40" s="129">
        <v>0.006284722222222223</v>
      </c>
      <c r="AX40" s="129">
        <v>0.006585648148148147</v>
      </c>
      <c r="AY40" s="129">
        <v>0.005937500000000001</v>
      </c>
      <c r="AZ40" s="129">
        <v>0.0061574074074074074</v>
      </c>
      <c r="BA40" s="129">
        <v>0.006539351851851852</v>
      </c>
      <c r="BB40" s="130"/>
      <c r="BC40" s="135">
        <v>0.006401181646864309</v>
      </c>
    </row>
    <row r="41" spans="1:55" ht="6" customHeight="1">
      <c r="A41" s="7"/>
      <c r="C41" s="1"/>
      <c r="D41" s="1"/>
      <c r="E41" s="1"/>
      <c r="F41" s="1"/>
      <c r="G41" s="1"/>
      <c r="H41" s="1"/>
      <c r="I41" s="1"/>
      <c r="J41" s="1"/>
      <c r="K41" s="1"/>
      <c r="L41" s="1"/>
      <c r="M41" s="1"/>
      <c r="N41" s="1"/>
      <c r="O41" s="1"/>
      <c r="P41" s="1"/>
      <c r="Q41" s="1"/>
      <c r="R41" s="1"/>
      <c r="S41" s="1"/>
      <c r="T41" s="1"/>
      <c r="U41" s="1"/>
      <c r="V41" s="1"/>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30"/>
      <c r="BC41" s="104"/>
    </row>
    <row r="42" spans="1:55" ht="12.75">
      <c r="A42" s="7"/>
      <c r="C42" s="1"/>
      <c r="D42" s="1"/>
      <c r="E42" s="1"/>
      <c r="F42" s="1"/>
      <c r="G42" s="1"/>
      <c r="H42" s="1"/>
      <c r="I42" s="1"/>
      <c r="J42" s="1"/>
      <c r="K42" s="1"/>
      <c r="L42" s="1"/>
      <c r="M42" s="1"/>
      <c r="N42" s="1"/>
      <c r="O42" s="1"/>
      <c r="P42" s="1"/>
      <c r="Q42" s="1"/>
      <c r="R42" s="1"/>
      <c r="S42" s="1"/>
      <c r="T42" s="1"/>
      <c r="U42" s="1"/>
      <c r="V42" s="1"/>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30"/>
      <c r="BC42" s="104"/>
    </row>
    <row r="43" spans="1:55" ht="15.75">
      <c r="A43" s="10" t="s">
        <v>133</v>
      </c>
      <c r="C43" s="1"/>
      <c r="D43" s="1"/>
      <c r="E43" s="1"/>
      <c r="F43" s="1"/>
      <c r="G43" s="1"/>
      <c r="H43" s="1"/>
      <c r="I43" s="1"/>
      <c r="J43" s="1"/>
      <c r="K43" s="1"/>
      <c r="L43" s="1"/>
      <c r="M43" s="1"/>
      <c r="N43" s="1"/>
      <c r="O43" s="1"/>
      <c r="P43" s="1"/>
      <c r="Q43" s="1"/>
      <c r="R43" s="1"/>
      <c r="S43" s="1"/>
      <c r="T43" s="1"/>
      <c r="U43" s="1"/>
      <c r="V43" s="1"/>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30"/>
      <c r="BC43" s="104"/>
    </row>
    <row r="44" spans="1:55" ht="12.75">
      <c r="A44" s="8">
        <v>6.2</v>
      </c>
      <c r="B44" s="17" t="s">
        <v>16</v>
      </c>
      <c r="C44" s="52"/>
      <c r="D44" s="52"/>
      <c r="E44" s="52"/>
      <c r="F44" s="52"/>
      <c r="G44" s="52"/>
      <c r="H44" s="52"/>
      <c r="I44" s="52"/>
      <c r="J44" s="52"/>
      <c r="K44" s="52"/>
      <c r="L44" s="52"/>
      <c r="M44" s="52"/>
      <c r="N44" s="52"/>
      <c r="O44" s="52"/>
      <c r="P44" s="52"/>
      <c r="Q44" s="52"/>
      <c r="R44" s="52"/>
      <c r="S44" s="52"/>
      <c r="T44" s="52"/>
      <c r="U44" s="52"/>
      <c r="V44" s="52"/>
      <c r="W44" s="30"/>
      <c r="X44" s="30"/>
      <c r="Y44" s="30"/>
      <c r="Z44" s="30"/>
      <c r="AA44" s="30"/>
      <c r="AB44" s="30"/>
      <c r="AC44" s="30"/>
      <c r="AD44" s="30"/>
      <c r="AE44" s="30"/>
      <c r="AF44" s="30"/>
      <c r="AG44" s="30"/>
      <c r="AH44" s="30"/>
      <c r="AI44" s="30"/>
      <c r="AJ44" s="30"/>
      <c r="AK44" s="30"/>
      <c r="AL44" s="30"/>
      <c r="AM44" s="30"/>
      <c r="AN44" s="30"/>
      <c r="AO44" s="30"/>
      <c r="AP44" s="30">
        <v>219684.65</v>
      </c>
      <c r="AQ44" s="30">
        <v>245377.75</v>
      </c>
      <c r="AR44" s="30">
        <v>220339</v>
      </c>
      <c r="AS44" s="30">
        <v>498215</v>
      </c>
      <c r="AT44" s="30">
        <v>198095.31667</v>
      </c>
      <c r="AU44" s="30">
        <v>229168</v>
      </c>
      <c r="AV44" s="30">
        <v>236113</v>
      </c>
      <c r="AW44" s="30">
        <v>228118</v>
      </c>
      <c r="AX44" s="30">
        <v>241113</v>
      </c>
      <c r="AY44" s="30">
        <v>223502</v>
      </c>
      <c r="AZ44" s="30">
        <v>201655</v>
      </c>
      <c r="BA44" s="30">
        <v>244424</v>
      </c>
      <c r="BB44" s="130"/>
      <c r="BC44" s="30">
        <v>2985804.71667</v>
      </c>
    </row>
    <row r="45" spans="1:55" ht="12.75">
      <c r="A45" s="8">
        <v>6.3</v>
      </c>
      <c r="B45" s="18" t="s">
        <v>17</v>
      </c>
      <c r="C45" s="53"/>
      <c r="D45" s="53"/>
      <c r="E45" s="53"/>
      <c r="F45" s="53"/>
      <c r="G45" s="53"/>
      <c r="H45" s="53"/>
      <c r="I45" s="53"/>
      <c r="J45" s="53"/>
      <c r="K45" s="53"/>
      <c r="L45" s="53"/>
      <c r="M45" s="53"/>
      <c r="N45" s="53"/>
      <c r="O45" s="53"/>
      <c r="P45" s="53"/>
      <c r="Q45" s="53"/>
      <c r="R45" s="53"/>
      <c r="S45" s="53"/>
      <c r="T45" s="53"/>
      <c r="U45" s="53"/>
      <c r="V45" s="53"/>
      <c r="W45" s="93"/>
      <c r="X45" s="93"/>
      <c r="Y45" s="93"/>
      <c r="Z45" s="93"/>
      <c r="AA45" s="93"/>
      <c r="AB45" s="93"/>
      <c r="AC45" s="93"/>
      <c r="AD45" s="93"/>
      <c r="AE45" s="93"/>
      <c r="AF45" s="93"/>
      <c r="AG45" s="93"/>
      <c r="AH45" s="93"/>
      <c r="AI45" s="93"/>
      <c r="AJ45" s="93"/>
      <c r="AK45" s="93"/>
      <c r="AL45" s="93"/>
      <c r="AM45" s="93"/>
      <c r="AN45" s="93"/>
      <c r="AO45" s="93"/>
      <c r="AP45" s="93">
        <v>183013.55</v>
      </c>
      <c r="AQ45" s="93">
        <v>222870.06667</v>
      </c>
      <c r="AR45" s="93">
        <v>215882</v>
      </c>
      <c r="AS45" s="93">
        <v>190293</v>
      </c>
      <c r="AT45" s="93">
        <v>572331.35</v>
      </c>
      <c r="AU45" s="93">
        <v>188189</v>
      </c>
      <c r="AV45" s="93">
        <v>184853</v>
      </c>
      <c r="AW45" s="93">
        <v>171456</v>
      </c>
      <c r="AX45" s="93">
        <v>179128</v>
      </c>
      <c r="AY45" s="93">
        <v>167910</v>
      </c>
      <c r="AZ45" s="93">
        <v>152905</v>
      </c>
      <c r="BA45" s="93">
        <v>190610</v>
      </c>
      <c r="BB45" s="130"/>
      <c r="BC45" s="93">
        <v>2619440.96667</v>
      </c>
    </row>
    <row r="46" spans="1:55" ht="12.75">
      <c r="A46" s="8"/>
      <c r="C46" s="1"/>
      <c r="D46" s="1"/>
      <c r="E46" s="1"/>
      <c r="F46" s="1"/>
      <c r="G46" s="1"/>
      <c r="H46" s="1"/>
      <c r="I46" s="1"/>
      <c r="J46" s="1"/>
      <c r="K46" s="1"/>
      <c r="L46" s="1"/>
      <c r="M46" s="1"/>
      <c r="N46" s="1"/>
      <c r="O46" s="1"/>
      <c r="P46" s="1"/>
      <c r="Q46" s="1"/>
      <c r="R46" s="1"/>
      <c r="S46" s="1"/>
      <c r="T46" s="1"/>
      <c r="U46" s="1"/>
      <c r="V46" s="1"/>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30"/>
      <c r="BC46" s="104"/>
    </row>
    <row r="47" spans="1:55" ht="15.75">
      <c r="A47" s="10" t="s">
        <v>134</v>
      </c>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294" t="s">
        <v>263</v>
      </c>
      <c r="AV47" s="294"/>
      <c r="AW47" s="294"/>
      <c r="AX47" s="294"/>
      <c r="AY47" s="294"/>
      <c r="AZ47" s="294"/>
      <c r="BA47" s="294" t="s">
        <v>265</v>
      </c>
      <c r="BB47" s="130"/>
      <c r="BC47" s="104"/>
    </row>
    <row r="48" spans="1:55"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28">
        <v>1025</v>
      </c>
      <c r="AV48" s="294"/>
      <c r="AW48" s="294"/>
      <c r="AX48" s="294"/>
      <c r="AY48" s="294"/>
      <c r="AZ48" s="294"/>
      <c r="BA48" s="190">
        <v>1523</v>
      </c>
      <c r="BB48" s="130"/>
      <c r="BC48" s="128">
        <v>2548</v>
      </c>
    </row>
    <row r="49" spans="1:55"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294"/>
      <c r="AW49" s="294"/>
      <c r="AX49" s="294"/>
      <c r="AY49" s="294"/>
      <c r="AZ49" s="294"/>
      <c r="BA49" s="179"/>
      <c r="BB49" s="130"/>
      <c r="BC49" s="104"/>
    </row>
    <row r="50" spans="1:55"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30">
        <v>760</v>
      </c>
      <c r="AV50" s="294"/>
      <c r="AW50" s="294"/>
      <c r="AX50" s="294"/>
      <c r="AY50" s="294"/>
      <c r="AZ50" s="294"/>
      <c r="BA50" s="192">
        <v>1169</v>
      </c>
      <c r="BB50" s="130"/>
      <c r="BC50" s="30">
        <v>1929</v>
      </c>
    </row>
    <row r="51" spans="1:55"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32">
        <v>159</v>
      </c>
      <c r="AV51" s="294"/>
      <c r="AW51" s="294"/>
      <c r="AX51" s="294"/>
      <c r="AY51" s="294"/>
      <c r="AZ51" s="294"/>
      <c r="BA51" s="198">
        <v>230</v>
      </c>
      <c r="BB51" s="130"/>
      <c r="BC51" s="32">
        <v>389</v>
      </c>
    </row>
    <row r="52" spans="1:55"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2">
        <v>42</v>
      </c>
      <c r="AV52" s="294"/>
      <c r="AW52" s="294"/>
      <c r="AX52" s="294"/>
      <c r="AY52" s="294"/>
      <c r="AZ52" s="294"/>
      <c r="BA52" s="198">
        <v>46</v>
      </c>
      <c r="BB52" s="130"/>
      <c r="BC52" s="32">
        <v>88</v>
      </c>
    </row>
    <row r="53" spans="1:55"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32">
        <v>46</v>
      </c>
      <c r="AV53" s="294"/>
      <c r="AW53" s="294"/>
      <c r="AX53" s="294"/>
      <c r="AY53" s="294"/>
      <c r="AZ53" s="294"/>
      <c r="BA53" s="198">
        <v>61</v>
      </c>
      <c r="BB53" s="130"/>
      <c r="BC53" s="32">
        <v>107</v>
      </c>
    </row>
    <row r="54" spans="1:55"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93">
        <v>18</v>
      </c>
      <c r="AV54" s="294"/>
      <c r="AW54" s="294"/>
      <c r="AX54" s="294"/>
      <c r="AY54" s="294"/>
      <c r="AZ54" s="294"/>
      <c r="BA54" s="193">
        <v>17</v>
      </c>
      <c r="BB54" s="130"/>
      <c r="BC54" s="93">
        <v>35</v>
      </c>
    </row>
    <row r="55" spans="1:55"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294"/>
      <c r="AW55" s="294"/>
      <c r="AX55" s="294"/>
      <c r="AY55" s="294"/>
      <c r="AZ55" s="294"/>
      <c r="BA55" s="179"/>
      <c r="BB55" s="130"/>
      <c r="BC55" s="104"/>
    </row>
    <row r="56" spans="1:55"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30">
        <v>898</v>
      </c>
      <c r="AV56" s="294"/>
      <c r="AW56" s="294"/>
      <c r="AX56" s="294"/>
      <c r="AY56" s="294"/>
      <c r="AZ56" s="294"/>
      <c r="BA56" s="192">
        <v>1343</v>
      </c>
      <c r="BB56" s="130"/>
      <c r="BC56" s="30">
        <v>2241</v>
      </c>
    </row>
    <row r="57" spans="1:55"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32">
        <v>66</v>
      </c>
      <c r="AV57" s="294"/>
      <c r="AW57" s="294"/>
      <c r="AX57" s="294"/>
      <c r="AY57" s="294"/>
      <c r="AZ57" s="294"/>
      <c r="BA57" s="198">
        <v>101</v>
      </c>
      <c r="BB57" s="130"/>
      <c r="BC57" s="32">
        <v>167</v>
      </c>
    </row>
    <row r="58" spans="1:55"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2">
        <v>44</v>
      </c>
      <c r="AV58" s="294"/>
      <c r="AW58" s="294"/>
      <c r="AX58" s="294"/>
      <c r="AY58" s="294"/>
      <c r="AZ58" s="294"/>
      <c r="BA58" s="198">
        <v>55</v>
      </c>
      <c r="BB58" s="130"/>
      <c r="BC58" s="32">
        <v>99</v>
      </c>
    </row>
    <row r="59" spans="1:55"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93">
        <v>17</v>
      </c>
      <c r="AV59" s="294"/>
      <c r="AW59" s="294"/>
      <c r="AX59" s="294"/>
      <c r="AY59" s="294"/>
      <c r="AZ59" s="294"/>
      <c r="BA59" s="193">
        <v>24</v>
      </c>
      <c r="BB59" s="130"/>
      <c r="BC59" s="93">
        <v>41</v>
      </c>
    </row>
    <row r="60" spans="1:55"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294"/>
      <c r="AW60" s="294"/>
      <c r="AX60" s="294"/>
      <c r="AY60" s="294"/>
      <c r="AZ60" s="294"/>
      <c r="BA60" s="179"/>
      <c r="BB60" s="130"/>
      <c r="BC60" s="104"/>
    </row>
    <row r="61" spans="1:55"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0">
        <v>341</v>
      </c>
      <c r="AV61" s="294"/>
      <c r="AW61" s="294"/>
      <c r="AX61" s="294"/>
      <c r="AY61" s="294"/>
      <c r="AZ61" s="294"/>
      <c r="BA61" s="192">
        <v>509</v>
      </c>
      <c r="BB61" s="130"/>
      <c r="BC61" s="30">
        <v>850</v>
      </c>
    </row>
    <row r="62" spans="1:55"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32">
        <v>515</v>
      </c>
      <c r="AV62" s="294"/>
      <c r="AW62" s="294"/>
      <c r="AX62" s="294"/>
      <c r="AY62" s="294"/>
      <c r="AZ62" s="294"/>
      <c r="BA62" s="198">
        <v>771</v>
      </c>
      <c r="BB62" s="130"/>
      <c r="BC62" s="32">
        <v>1286</v>
      </c>
    </row>
    <row r="63" spans="1:55"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32">
        <v>113</v>
      </c>
      <c r="AV63" s="294"/>
      <c r="AW63" s="294"/>
      <c r="AX63" s="294"/>
      <c r="AY63" s="294"/>
      <c r="AZ63" s="294"/>
      <c r="BA63" s="198">
        <v>167</v>
      </c>
      <c r="BB63" s="130"/>
      <c r="BC63" s="32">
        <v>280</v>
      </c>
    </row>
    <row r="64" spans="1:55"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2">
        <v>32</v>
      </c>
      <c r="AV64" s="294"/>
      <c r="AW64" s="294"/>
      <c r="AX64" s="294"/>
      <c r="AY64" s="294"/>
      <c r="AZ64" s="294"/>
      <c r="BA64" s="198">
        <v>43</v>
      </c>
      <c r="BB64" s="130"/>
      <c r="BC64" s="32">
        <v>75</v>
      </c>
    </row>
    <row r="65" spans="1:55"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93">
        <v>24</v>
      </c>
      <c r="AV65" s="294"/>
      <c r="AW65" s="294"/>
      <c r="AX65" s="294"/>
      <c r="AY65" s="294"/>
      <c r="AZ65" s="294"/>
      <c r="BA65" s="193">
        <v>33</v>
      </c>
      <c r="BB65" s="130"/>
      <c r="BC65" s="93">
        <v>57</v>
      </c>
    </row>
    <row r="66" spans="1:55"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294"/>
      <c r="AW66" s="294"/>
      <c r="AX66" s="294"/>
      <c r="AY66" s="294"/>
      <c r="AZ66" s="294"/>
      <c r="BA66" s="179"/>
      <c r="BB66" s="130"/>
      <c r="BC66" s="104"/>
    </row>
    <row r="67" spans="1:55"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28">
        <v>93</v>
      </c>
      <c r="AV67" s="294"/>
      <c r="AW67" s="294"/>
      <c r="AX67" s="294"/>
      <c r="AY67" s="294"/>
      <c r="AZ67" s="294"/>
      <c r="BA67" s="190">
        <v>134</v>
      </c>
      <c r="BB67" s="130"/>
      <c r="BC67" s="128">
        <v>227</v>
      </c>
    </row>
    <row r="68" spans="1:55"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294"/>
      <c r="AW68" s="294"/>
      <c r="AX68" s="294"/>
      <c r="AY68" s="294"/>
      <c r="AZ68" s="294"/>
      <c r="BA68" s="179"/>
      <c r="BB68" s="130"/>
      <c r="BC68" s="104"/>
    </row>
    <row r="69" spans="1:55"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30">
        <v>56</v>
      </c>
      <c r="AV69" s="294"/>
      <c r="AW69" s="294"/>
      <c r="AX69" s="294"/>
      <c r="AY69" s="294"/>
      <c r="AZ69" s="294"/>
      <c r="BA69" s="192">
        <v>91</v>
      </c>
      <c r="BB69" s="130"/>
      <c r="BC69" s="30">
        <v>147</v>
      </c>
    </row>
    <row r="70" spans="1:55"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2">
        <v>7</v>
      </c>
      <c r="AV70" s="294"/>
      <c r="AW70" s="294"/>
      <c r="AX70" s="294"/>
      <c r="AY70" s="294"/>
      <c r="AZ70" s="294"/>
      <c r="BA70" s="198">
        <v>6</v>
      </c>
      <c r="BB70" s="130"/>
      <c r="BC70" s="32">
        <v>13</v>
      </c>
    </row>
    <row r="71" spans="1:55"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32">
        <v>20</v>
      </c>
      <c r="AV71" s="294"/>
      <c r="AW71" s="294"/>
      <c r="AX71" s="294"/>
      <c r="AY71" s="294"/>
      <c r="AZ71" s="294"/>
      <c r="BA71" s="198">
        <v>20</v>
      </c>
      <c r="BB71" s="130"/>
      <c r="BC71" s="32">
        <v>40</v>
      </c>
    </row>
    <row r="72" spans="1:55"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93">
        <v>6</v>
      </c>
      <c r="AV72" s="294"/>
      <c r="AW72" s="294"/>
      <c r="AX72" s="294"/>
      <c r="AY72" s="294"/>
      <c r="AZ72" s="294"/>
      <c r="BA72" s="193">
        <v>14</v>
      </c>
      <c r="BB72" s="130"/>
      <c r="BC72" s="93">
        <v>20</v>
      </c>
    </row>
    <row r="73" spans="1:55"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294"/>
      <c r="AW73" s="294"/>
      <c r="AX73" s="294"/>
      <c r="AY73" s="294"/>
      <c r="AZ73" s="294"/>
      <c r="BA73" s="179"/>
      <c r="BB73" s="130"/>
      <c r="BC73" s="104"/>
    </row>
    <row r="74" spans="1:55"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28">
        <v>287</v>
      </c>
      <c r="AV74" s="294"/>
      <c r="AW74" s="294"/>
      <c r="AX74" s="294"/>
      <c r="AY74" s="294"/>
      <c r="AZ74" s="294"/>
      <c r="BA74" s="190">
        <v>438</v>
      </c>
      <c r="BB74" s="130"/>
      <c r="BC74" s="128">
        <v>725</v>
      </c>
    </row>
    <row r="75" spans="1:55"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294"/>
      <c r="AW75" s="294"/>
      <c r="AX75" s="294"/>
      <c r="AY75" s="294"/>
      <c r="AZ75" s="294"/>
      <c r="BA75" s="179"/>
      <c r="BB75" s="130"/>
      <c r="BC75" s="104"/>
    </row>
    <row r="76" spans="1:55"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30">
        <v>51</v>
      </c>
      <c r="AV76" s="294"/>
      <c r="AW76" s="294"/>
      <c r="AX76" s="294"/>
      <c r="AY76" s="294"/>
      <c r="AZ76" s="294"/>
      <c r="BA76" s="192">
        <v>79</v>
      </c>
      <c r="BB76" s="130"/>
      <c r="BC76" s="30">
        <v>130</v>
      </c>
    </row>
    <row r="77" spans="1:55"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32">
        <v>68</v>
      </c>
      <c r="AV77" s="294"/>
      <c r="AW77" s="294"/>
      <c r="AX77" s="294"/>
      <c r="AY77" s="294"/>
      <c r="AZ77" s="294"/>
      <c r="BA77" s="198">
        <v>123</v>
      </c>
      <c r="BB77" s="130"/>
      <c r="BC77" s="32">
        <v>191</v>
      </c>
    </row>
    <row r="78" spans="1:55"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32">
        <v>144</v>
      </c>
      <c r="AV78" s="294"/>
      <c r="AW78" s="294"/>
      <c r="AX78" s="294"/>
      <c r="AY78" s="294"/>
      <c r="AZ78" s="294"/>
      <c r="BA78" s="198">
        <v>202</v>
      </c>
      <c r="BB78" s="130"/>
      <c r="BC78" s="32">
        <v>346</v>
      </c>
    </row>
    <row r="79" spans="1:55"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93">
        <v>11</v>
      </c>
      <c r="AV79" s="294"/>
      <c r="AW79" s="294"/>
      <c r="AX79" s="294"/>
      <c r="AY79" s="294"/>
      <c r="AZ79" s="294"/>
      <c r="BA79" s="193">
        <v>33</v>
      </c>
      <c r="BB79" s="130"/>
      <c r="BC79" s="93">
        <v>44</v>
      </c>
    </row>
    <row r="80" spans="1:55"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294"/>
      <c r="AW80" s="294"/>
      <c r="AX80" s="294"/>
      <c r="AY80" s="294"/>
      <c r="AZ80" s="294"/>
      <c r="BA80" s="179"/>
      <c r="BB80" s="130"/>
      <c r="BC80" s="104"/>
    </row>
    <row r="81" spans="1:55"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28">
        <v>19</v>
      </c>
      <c r="AV81" s="294"/>
      <c r="AW81" s="294"/>
      <c r="AX81" s="294"/>
      <c r="AY81" s="294"/>
      <c r="AZ81" s="294"/>
      <c r="BA81" s="190">
        <v>546</v>
      </c>
      <c r="BB81" s="130"/>
      <c r="BC81" s="128">
        <v>565</v>
      </c>
    </row>
    <row r="82" spans="1:55"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294"/>
      <c r="AW82" s="294"/>
      <c r="AX82" s="294"/>
      <c r="AY82" s="294"/>
      <c r="AZ82" s="294"/>
      <c r="BA82" s="179"/>
      <c r="BB82" s="130"/>
      <c r="BC82" s="104"/>
    </row>
    <row r="83" spans="1:55"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30">
        <v>26</v>
      </c>
      <c r="AV83" s="294"/>
      <c r="AW83" s="294"/>
      <c r="AX83" s="294"/>
      <c r="AY83" s="294"/>
      <c r="AZ83" s="294"/>
      <c r="BA83" s="192">
        <v>27</v>
      </c>
      <c r="BB83" s="130"/>
      <c r="BC83" s="30">
        <v>53</v>
      </c>
    </row>
    <row r="84" spans="1:55"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32">
        <v>65</v>
      </c>
      <c r="AV84" s="294"/>
      <c r="AW84" s="294"/>
      <c r="AX84" s="294"/>
      <c r="AY84" s="294"/>
      <c r="AZ84" s="294"/>
      <c r="BA84" s="198">
        <v>99</v>
      </c>
      <c r="BB84" s="130"/>
      <c r="BC84" s="32">
        <v>164</v>
      </c>
    </row>
    <row r="85" spans="1:55"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32">
        <v>245</v>
      </c>
      <c r="AV85" s="294"/>
      <c r="AW85" s="294"/>
      <c r="AX85" s="294"/>
      <c r="AY85" s="294"/>
      <c r="AZ85" s="294"/>
      <c r="BA85" s="198">
        <v>345</v>
      </c>
      <c r="BB85" s="130"/>
      <c r="BC85" s="32">
        <v>590</v>
      </c>
    </row>
    <row r="86" spans="1:55"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93">
        <v>26</v>
      </c>
      <c r="AV86" s="294"/>
      <c r="AW86" s="294"/>
      <c r="AX86" s="294"/>
      <c r="AY86" s="294"/>
      <c r="AZ86" s="294"/>
      <c r="BA86" s="193">
        <v>71</v>
      </c>
      <c r="BB86" s="130"/>
      <c r="BC86" s="93">
        <v>97</v>
      </c>
    </row>
    <row r="87" spans="1:55"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294"/>
      <c r="AW87" s="294"/>
      <c r="AX87" s="294"/>
      <c r="AY87" s="294"/>
      <c r="AZ87" s="294"/>
      <c r="BA87" s="179"/>
      <c r="BB87" s="130"/>
      <c r="BC87" s="104"/>
    </row>
    <row r="88" spans="1:55"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28">
        <v>12</v>
      </c>
      <c r="AV88" s="294"/>
      <c r="AW88" s="294"/>
      <c r="AX88" s="294"/>
      <c r="AY88" s="294"/>
      <c r="AZ88" s="294"/>
      <c r="BA88" s="190">
        <v>380</v>
      </c>
      <c r="BB88" s="130"/>
      <c r="BC88" s="128">
        <v>392</v>
      </c>
    </row>
    <row r="89" spans="1:55"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294"/>
      <c r="AW89" s="294"/>
      <c r="AX89" s="294"/>
      <c r="AY89" s="294"/>
      <c r="AZ89" s="294"/>
      <c r="BA89" s="179"/>
      <c r="BB89" s="130"/>
      <c r="BC89" s="104"/>
    </row>
    <row r="90" spans="1:55"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30">
        <v>2</v>
      </c>
      <c r="AV90" s="294"/>
      <c r="AW90" s="294"/>
      <c r="AX90" s="294"/>
      <c r="AY90" s="294"/>
      <c r="AZ90" s="294"/>
      <c r="BA90" s="192">
        <v>34</v>
      </c>
      <c r="BB90" s="130"/>
      <c r="BC90" s="30">
        <v>36</v>
      </c>
    </row>
    <row r="91" spans="1:55"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32">
        <v>2</v>
      </c>
      <c r="AV91" s="294"/>
      <c r="AW91" s="294"/>
      <c r="AX91" s="294"/>
      <c r="AY91" s="294"/>
      <c r="AZ91" s="294"/>
      <c r="BA91" s="198">
        <v>50</v>
      </c>
      <c r="BB91" s="130"/>
      <c r="BC91" s="32">
        <v>52</v>
      </c>
    </row>
    <row r="92" spans="1:55"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32">
        <v>4</v>
      </c>
      <c r="AV92" s="294"/>
      <c r="AW92" s="294"/>
      <c r="AX92" s="294"/>
      <c r="AY92" s="294"/>
      <c r="AZ92" s="294"/>
      <c r="BA92" s="198">
        <v>190</v>
      </c>
      <c r="BB92" s="130"/>
      <c r="BC92" s="32">
        <v>194</v>
      </c>
    </row>
    <row r="93" spans="1:55"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93">
        <v>3</v>
      </c>
      <c r="AV93" s="294"/>
      <c r="AW93" s="294"/>
      <c r="AX93" s="294"/>
      <c r="AY93" s="294"/>
      <c r="AZ93" s="294"/>
      <c r="BA93" s="193">
        <v>95</v>
      </c>
      <c r="BB93" s="130"/>
      <c r="BC93" s="93">
        <v>98</v>
      </c>
    </row>
    <row r="94" spans="1:55"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294"/>
      <c r="AW94" s="294"/>
      <c r="AX94" s="294"/>
      <c r="AY94" s="294"/>
      <c r="AZ94" s="294"/>
      <c r="BA94" s="179"/>
      <c r="BB94" s="130"/>
      <c r="BC94" s="104"/>
    </row>
    <row r="95" spans="1:55"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28">
        <v>14</v>
      </c>
      <c r="AV95" s="294"/>
      <c r="AW95" s="294"/>
      <c r="AX95" s="294"/>
      <c r="AY95" s="294"/>
      <c r="AZ95" s="294"/>
      <c r="BA95" s="190">
        <v>26</v>
      </c>
      <c r="BB95" s="130"/>
      <c r="BC95" s="128">
        <v>40</v>
      </c>
    </row>
    <row r="96" spans="1:55"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294"/>
      <c r="AW96" s="294"/>
      <c r="AX96" s="294"/>
      <c r="AY96" s="294"/>
      <c r="AZ96" s="294"/>
      <c r="BA96" s="179"/>
      <c r="BB96" s="130"/>
      <c r="BC96" s="104"/>
    </row>
    <row r="97" spans="1:55"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30">
        <v>1</v>
      </c>
      <c r="AV97" s="294"/>
      <c r="AW97" s="294"/>
      <c r="AX97" s="294"/>
      <c r="AY97" s="294"/>
      <c r="AZ97" s="294"/>
      <c r="BA97" s="192">
        <v>2</v>
      </c>
      <c r="BB97" s="130"/>
      <c r="BC97" s="30">
        <v>3</v>
      </c>
    </row>
    <row r="98" spans="1:55"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32">
        <v>6</v>
      </c>
      <c r="AV98" s="294"/>
      <c r="AW98" s="294"/>
      <c r="AX98" s="294"/>
      <c r="AY98" s="294"/>
      <c r="AZ98" s="294"/>
      <c r="BA98" s="198">
        <v>4</v>
      </c>
      <c r="BB98" s="130"/>
      <c r="BC98" s="32">
        <v>10</v>
      </c>
    </row>
    <row r="99" spans="1:55"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32">
        <v>6</v>
      </c>
      <c r="AV99" s="294"/>
      <c r="AW99" s="294"/>
      <c r="AX99" s="294"/>
      <c r="AY99" s="294"/>
      <c r="AZ99" s="294"/>
      <c r="BA99" s="198">
        <v>8</v>
      </c>
      <c r="BB99" s="130"/>
      <c r="BC99" s="32">
        <v>14</v>
      </c>
    </row>
    <row r="100" spans="1:55"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93">
        <v>1</v>
      </c>
      <c r="AV100" s="294"/>
      <c r="AW100" s="294"/>
      <c r="AX100" s="294"/>
      <c r="AY100" s="294"/>
      <c r="AZ100" s="294"/>
      <c r="BA100" s="193">
        <v>11</v>
      </c>
      <c r="BB100" s="130"/>
      <c r="BC100" s="93">
        <v>12</v>
      </c>
    </row>
    <row r="101" spans="23:55"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30"/>
      <c r="BC101" s="104"/>
    </row>
    <row r="102" spans="1:55"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30"/>
      <c r="BC102" s="104"/>
    </row>
    <row r="103" spans="1:55" ht="12.75">
      <c r="A103" s="26" t="s">
        <v>167</v>
      </c>
      <c r="C103" s="1"/>
      <c r="D103" s="1"/>
      <c r="E103" s="1"/>
      <c r="F103" s="1"/>
      <c r="G103" s="1"/>
      <c r="H103" s="1"/>
      <c r="I103" s="1"/>
      <c r="J103" s="1"/>
      <c r="K103" s="1"/>
      <c r="L103" s="1"/>
      <c r="M103" s="1"/>
      <c r="N103" s="1"/>
      <c r="O103" s="1"/>
      <c r="P103" s="1"/>
      <c r="Q103" s="1"/>
      <c r="R103" s="1"/>
      <c r="S103" s="1"/>
      <c r="T103" s="1"/>
      <c r="U103" s="1"/>
      <c r="V103" s="1"/>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30"/>
      <c r="BC103" s="104"/>
    </row>
    <row r="104" spans="1:55" ht="12.75">
      <c r="A104" s="7">
        <v>5.23</v>
      </c>
      <c r="B104" s="17" t="s">
        <v>129</v>
      </c>
      <c r="C104" s="52"/>
      <c r="D104" s="52"/>
      <c r="E104" s="52"/>
      <c r="F104" s="52"/>
      <c r="G104" s="52"/>
      <c r="H104" s="52"/>
      <c r="I104" s="52"/>
      <c r="J104" s="52"/>
      <c r="K104" s="52"/>
      <c r="L104" s="52"/>
      <c r="M104" s="52"/>
      <c r="N104" s="52"/>
      <c r="O104" s="52"/>
      <c r="P104" s="52"/>
      <c r="Q104" s="52"/>
      <c r="R104" s="52"/>
      <c r="S104" s="52"/>
      <c r="T104" s="52"/>
      <c r="U104" s="52"/>
      <c r="V104" s="52"/>
      <c r="W104" s="30"/>
      <c r="X104" s="30"/>
      <c r="Y104" s="30"/>
      <c r="Z104" s="30"/>
      <c r="AA104" s="30"/>
      <c r="AB104" s="30"/>
      <c r="AC104" s="30"/>
      <c r="AD104" s="30"/>
      <c r="AE104" s="30"/>
      <c r="AF104" s="30"/>
      <c r="AG104" s="30"/>
      <c r="AH104" s="30"/>
      <c r="AI104" s="30"/>
      <c r="AJ104" s="30"/>
      <c r="AK104" s="30"/>
      <c r="AL104" s="30"/>
      <c r="AM104" s="30"/>
      <c r="AN104" s="30"/>
      <c r="AO104" s="30"/>
      <c r="AP104" s="30">
        <v>5484</v>
      </c>
      <c r="AQ104" s="30">
        <v>6389</v>
      </c>
      <c r="AR104" s="30">
        <v>5907</v>
      </c>
      <c r="AS104" s="30">
        <v>5450</v>
      </c>
      <c r="AT104" s="30">
        <v>6855</v>
      </c>
      <c r="AU104" s="30">
        <v>6913</v>
      </c>
      <c r="AV104" s="30">
        <v>7531</v>
      </c>
      <c r="AW104" s="30">
        <v>7222</v>
      </c>
      <c r="AX104" s="30">
        <v>7497</v>
      </c>
      <c r="AY104" s="30">
        <v>6714</v>
      </c>
      <c r="AZ104" s="30">
        <v>6168</v>
      </c>
      <c r="BA104" s="30">
        <v>7054</v>
      </c>
      <c r="BB104" s="130"/>
      <c r="BC104" s="30">
        <v>79184</v>
      </c>
    </row>
    <row r="105" spans="1:55" ht="12.75">
      <c r="A105" s="7">
        <v>5.24</v>
      </c>
      <c r="B105" s="22" t="s">
        <v>130</v>
      </c>
      <c r="C105" s="54"/>
      <c r="D105" s="54"/>
      <c r="E105" s="54"/>
      <c r="F105" s="54"/>
      <c r="G105" s="54"/>
      <c r="H105" s="54"/>
      <c r="I105" s="54"/>
      <c r="J105" s="54"/>
      <c r="K105" s="54"/>
      <c r="L105" s="54"/>
      <c r="M105" s="54"/>
      <c r="N105" s="54"/>
      <c r="O105" s="54"/>
      <c r="P105" s="54"/>
      <c r="Q105" s="54"/>
      <c r="R105" s="54"/>
      <c r="S105" s="54"/>
      <c r="T105" s="54"/>
      <c r="U105" s="54"/>
      <c r="V105" s="54"/>
      <c r="W105" s="32"/>
      <c r="X105" s="32"/>
      <c r="Y105" s="32"/>
      <c r="Z105" s="32"/>
      <c r="AA105" s="32"/>
      <c r="AB105" s="32"/>
      <c r="AC105" s="32"/>
      <c r="AD105" s="32"/>
      <c r="AE105" s="32"/>
      <c r="AF105" s="32"/>
      <c r="AG105" s="32"/>
      <c r="AH105" s="32"/>
      <c r="AI105" s="32"/>
      <c r="AJ105" s="32"/>
      <c r="AK105" s="32"/>
      <c r="AL105" s="32"/>
      <c r="AM105" s="32"/>
      <c r="AN105" s="32"/>
      <c r="AO105" s="32"/>
      <c r="AP105" s="32">
        <v>4406</v>
      </c>
      <c r="AQ105" s="32">
        <v>4661</v>
      </c>
      <c r="AR105" s="32">
        <v>4771</v>
      </c>
      <c r="AS105" s="32">
        <v>4646</v>
      </c>
      <c r="AT105" s="32">
        <v>5496</v>
      </c>
      <c r="AU105" s="32">
        <v>5284</v>
      </c>
      <c r="AV105" s="32">
        <v>5589</v>
      </c>
      <c r="AW105" s="32">
        <v>5377</v>
      </c>
      <c r="AX105" s="32">
        <v>5785</v>
      </c>
      <c r="AY105" s="32">
        <v>5422</v>
      </c>
      <c r="AZ105" s="32">
        <v>5102</v>
      </c>
      <c r="BA105" s="32">
        <v>5708</v>
      </c>
      <c r="BB105" s="130"/>
      <c r="BC105" s="32">
        <v>62247</v>
      </c>
    </row>
    <row r="106" spans="1:55" ht="12.75">
      <c r="A106" s="7">
        <v>5.25</v>
      </c>
      <c r="B106" s="21" t="s">
        <v>24</v>
      </c>
      <c r="C106" s="54"/>
      <c r="D106" s="54"/>
      <c r="E106" s="54"/>
      <c r="F106" s="54"/>
      <c r="G106" s="54"/>
      <c r="H106" s="54"/>
      <c r="I106" s="54"/>
      <c r="J106" s="54"/>
      <c r="K106" s="54"/>
      <c r="L106" s="54"/>
      <c r="M106" s="54"/>
      <c r="N106" s="54"/>
      <c r="O106" s="54"/>
      <c r="P106" s="54"/>
      <c r="Q106" s="54"/>
      <c r="R106" s="54"/>
      <c r="S106" s="54"/>
      <c r="T106" s="54"/>
      <c r="U106" s="54"/>
      <c r="V106" s="54"/>
      <c r="W106" s="32"/>
      <c r="X106" s="32"/>
      <c r="Y106" s="32"/>
      <c r="Z106" s="32"/>
      <c r="AA106" s="32"/>
      <c r="AB106" s="32"/>
      <c r="AC106" s="32"/>
      <c r="AD106" s="32"/>
      <c r="AE106" s="32"/>
      <c r="AF106" s="32"/>
      <c r="AG106" s="32"/>
      <c r="AH106" s="32"/>
      <c r="AI106" s="32"/>
      <c r="AJ106" s="32"/>
      <c r="AK106" s="32"/>
      <c r="AL106" s="32"/>
      <c r="AM106" s="32"/>
      <c r="AN106" s="32"/>
      <c r="AO106" s="32"/>
      <c r="AP106" s="32">
        <v>28251</v>
      </c>
      <c r="AQ106" s="32">
        <v>34426</v>
      </c>
      <c r="AR106" s="32">
        <v>30653</v>
      </c>
      <c r="AS106" s="32">
        <v>29229</v>
      </c>
      <c r="AT106" s="32">
        <v>33439</v>
      </c>
      <c r="AU106" s="32">
        <v>33638</v>
      </c>
      <c r="AV106" s="32">
        <v>34219</v>
      </c>
      <c r="AW106" s="32">
        <v>29776</v>
      </c>
      <c r="AX106" s="32">
        <v>30532</v>
      </c>
      <c r="AY106" s="32">
        <v>31119</v>
      </c>
      <c r="AZ106" s="32">
        <v>28329</v>
      </c>
      <c r="BA106" s="32">
        <v>32473</v>
      </c>
      <c r="BB106" s="130"/>
      <c r="BC106" s="32">
        <v>376084</v>
      </c>
    </row>
    <row r="107" spans="1:55" ht="12.75">
      <c r="A107" s="81" t="s">
        <v>10</v>
      </c>
      <c r="B107" s="82" t="s">
        <v>39</v>
      </c>
      <c r="C107" s="54"/>
      <c r="D107" s="54"/>
      <c r="E107" s="54"/>
      <c r="F107" s="54"/>
      <c r="G107" s="54"/>
      <c r="H107" s="54"/>
      <c r="I107" s="54"/>
      <c r="J107" s="54"/>
      <c r="K107" s="54"/>
      <c r="L107" s="54"/>
      <c r="M107" s="54"/>
      <c r="N107" s="54"/>
      <c r="O107" s="54"/>
      <c r="P107" s="54"/>
      <c r="Q107" s="54"/>
      <c r="R107" s="54"/>
      <c r="S107" s="54"/>
      <c r="T107" s="54"/>
      <c r="U107" s="54"/>
      <c r="V107" s="54"/>
      <c r="W107" s="136"/>
      <c r="X107" s="136"/>
      <c r="Y107" s="136"/>
      <c r="Z107" s="136"/>
      <c r="AA107" s="136"/>
      <c r="AB107" s="136"/>
      <c r="AC107" s="136"/>
      <c r="AD107" s="136"/>
      <c r="AE107" s="136"/>
      <c r="AF107" s="136"/>
      <c r="AG107" s="136"/>
      <c r="AH107" s="136"/>
      <c r="AI107" s="136"/>
      <c r="AJ107" s="136"/>
      <c r="AK107" s="136"/>
      <c r="AL107" s="136"/>
      <c r="AM107" s="136"/>
      <c r="AN107" s="136"/>
      <c r="AO107" s="136"/>
      <c r="AP107" s="136">
        <v>19247</v>
      </c>
      <c r="AQ107" s="136">
        <v>23333</v>
      </c>
      <c r="AR107" s="136">
        <v>20745</v>
      </c>
      <c r="AS107" s="136">
        <v>20132</v>
      </c>
      <c r="AT107" s="136">
        <v>23578</v>
      </c>
      <c r="AU107" s="136">
        <v>23302</v>
      </c>
      <c r="AV107" s="136">
        <v>23519</v>
      </c>
      <c r="AW107" s="136">
        <v>20370</v>
      </c>
      <c r="AX107" s="136">
        <v>20806</v>
      </c>
      <c r="AY107" s="136">
        <v>20547</v>
      </c>
      <c r="AZ107" s="136">
        <v>18635</v>
      </c>
      <c r="BA107" s="136">
        <v>21817</v>
      </c>
      <c r="BB107" s="130"/>
      <c r="BC107" s="136">
        <v>256031</v>
      </c>
    </row>
    <row r="108" spans="1:55" ht="12.75">
      <c r="A108" s="81" t="s">
        <v>11</v>
      </c>
      <c r="B108" s="82" t="s">
        <v>40</v>
      </c>
      <c r="C108" s="54"/>
      <c r="D108" s="54"/>
      <c r="E108" s="54"/>
      <c r="F108" s="54"/>
      <c r="G108" s="54"/>
      <c r="H108" s="54"/>
      <c r="I108" s="54"/>
      <c r="J108" s="54"/>
      <c r="K108" s="54"/>
      <c r="L108" s="54"/>
      <c r="M108" s="54"/>
      <c r="N108" s="54"/>
      <c r="O108" s="54"/>
      <c r="P108" s="54"/>
      <c r="Q108" s="54"/>
      <c r="R108" s="54"/>
      <c r="S108" s="54"/>
      <c r="T108" s="54"/>
      <c r="U108" s="54"/>
      <c r="V108" s="54"/>
      <c r="W108" s="136"/>
      <c r="X108" s="136"/>
      <c r="Y108" s="136"/>
      <c r="Z108" s="136"/>
      <c r="AA108" s="136"/>
      <c r="AB108" s="136"/>
      <c r="AC108" s="136"/>
      <c r="AD108" s="136"/>
      <c r="AE108" s="136"/>
      <c r="AF108" s="136"/>
      <c r="AG108" s="136"/>
      <c r="AH108" s="136"/>
      <c r="AI108" s="136"/>
      <c r="AJ108" s="136"/>
      <c r="AK108" s="136"/>
      <c r="AL108" s="136"/>
      <c r="AM108" s="136"/>
      <c r="AN108" s="136"/>
      <c r="AO108" s="136"/>
      <c r="AP108" s="136">
        <v>4492</v>
      </c>
      <c r="AQ108" s="136">
        <v>5515</v>
      </c>
      <c r="AR108" s="136">
        <v>5146</v>
      </c>
      <c r="AS108" s="136">
        <v>4591</v>
      </c>
      <c r="AT108" s="136">
        <v>4946</v>
      </c>
      <c r="AU108" s="136">
        <v>5305</v>
      </c>
      <c r="AV108" s="136">
        <v>5624</v>
      </c>
      <c r="AW108" s="136">
        <v>4766</v>
      </c>
      <c r="AX108" s="136">
        <v>4889</v>
      </c>
      <c r="AY108" s="136">
        <v>5016</v>
      </c>
      <c r="AZ108" s="136">
        <v>5038</v>
      </c>
      <c r="BA108" s="136">
        <v>5781</v>
      </c>
      <c r="BB108" s="130"/>
      <c r="BC108" s="136">
        <v>61109</v>
      </c>
    </row>
    <row r="109" spans="1:55" ht="12.75">
      <c r="A109" s="81" t="s">
        <v>12</v>
      </c>
      <c r="B109" s="82" t="s">
        <v>41</v>
      </c>
      <c r="C109" s="54"/>
      <c r="D109" s="54"/>
      <c r="E109" s="54"/>
      <c r="F109" s="54"/>
      <c r="G109" s="54"/>
      <c r="H109" s="54"/>
      <c r="I109" s="54"/>
      <c r="J109" s="54"/>
      <c r="K109" s="54"/>
      <c r="L109" s="54"/>
      <c r="M109" s="54"/>
      <c r="N109" s="54"/>
      <c r="O109" s="54"/>
      <c r="P109" s="54"/>
      <c r="Q109" s="54"/>
      <c r="R109" s="54"/>
      <c r="S109" s="54"/>
      <c r="T109" s="54"/>
      <c r="U109" s="54"/>
      <c r="V109" s="54"/>
      <c r="W109" s="136"/>
      <c r="X109" s="136"/>
      <c r="Y109" s="136"/>
      <c r="Z109" s="136"/>
      <c r="AA109" s="136"/>
      <c r="AB109" s="136"/>
      <c r="AC109" s="136"/>
      <c r="AD109" s="136"/>
      <c r="AE109" s="136"/>
      <c r="AF109" s="136"/>
      <c r="AG109" s="136"/>
      <c r="AH109" s="136"/>
      <c r="AI109" s="136"/>
      <c r="AJ109" s="136"/>
      <c r="AK109" s="136"/>
      <c r="AL109" s="136"/>
      <c r="AM109" s="136"/>
      <c r="AN109" s="136"/>
      <c r="AO109" s="136"/>
      <c r="AP109" s="136">
        <v>4512</v>
      </c>
      <c r="AQ109" s="136">
        <v>5578</v>
      </c>
      <c r="AR109" s="136">
        <v>4762</v>
      </c>
      <c r="AS109" s="136">
        <v>4506</v>
      </c>
      <c r="AT109" s="136">
        <v>4915</v>
      </c>
      <c r="AU109" s="136">
        <v>5031</v>
      </c>
      <c r="AV109" s="136">
        <v>5076</v>
      </c>
      <c r="AW109" s="136">
        <v>4640</v>
      </c>
      <c r="AX109" s="136">
        <v>4837</v>
      </c>
      <c r="AY109" s="136">
        <v>5556</v>
      </c>
      <c r="AZ109" s="136">
        <v>4656</v>
      </c>
      <c r="BA109" s="136">
        <v>4875</v>
      </c>
      <c r="BB109" s="130"/>
      <c r="BC109" s="136">
        <v>58944</v>
      </c>
    </row>
    <row r="110" spans="1:55" ht="12.75">
      <c r="A110" s="7">
        <v>5.26</v>
      </c>
      <c r="B110" s="21" t="s">
        <v>131</v>
      </c>
      <c r="C110" s="54"/>
      <c r="D110" s="54"/>
      <c r="E110" s="54"/>
      <c r="F110" s="54"/>
      <c r="G110" s="54"/>
      <c r="H110" s="54"/>
      <c r="I110" s="54"/>
      <c r="J110" s="54"/>
      <c r="K110" s="54"/>
      <c r="L110" s="54"/>
      <c r="M110" s="54"/>
      <c r="N110" s="54"/>
      <c r="O110" s="54"/>
      <c r="P110" s="54"/>
      <c r="Q110" s="54"/>
      <c r="R110" s="54"/>
      <c r="S110" s="54"/>
      <c r="T110" s="54"/>
      <c r="U110" s="54"/>
      <c r="V110" s="54"/>
      <c r="W110" s="32"/>
      <c r="X110" s="32"/>
      <c r="Y110" s="32"/>
      <c r="Z110" s="32"/>
      <c r="AA110" s="32"/>
      <c r="AB110" s="32"/>
      <c r="AC110" s="32"/>
      <c r="AD110" s="32"/>
      <c r="AE110" s="32"/>
      <c r="AF110" s="32"/>
      <c r="AG110" s="32"/>
      <c r="AH110" s="32"/>
      <c r="AI110" s="32"/>
      <c r="AJ110" s="32"/>
      <c r="AK110" s="32"/>
      <c r="AL110" s="32"/>
      <c r="AM110" s="32"/>
      <c r="AN110" s="32"/>
      <c r="AO110" s="32"/>
      <c r="AP110" s="32">
        <v>683</v>
      </c>
      <c r="AQ110" s="32">
        <v>845</v>
      </c>
      <c r="AR110" s="32">
        <v>830</v>
      </c>
      <c r="AS110" s="32">
        <v>916</v>
      </c>
      <c r="AT110" s="32">
        <v>1010</v>
      </c>
      <c r="AU110" s="32">
        <v>922</v>
      </c>
      <c r="AV110" s="32">
        <v>865</v>
      </c>
      <c r="AW110" s="32">
        <v>757</v>
      </c>
      <c r="AX110" s="32">
        <v>781</v>
      </c>
      <c r="AY110" s="32">
        <v>944</v>
      </c>
      <c r="AZ110" s="32">
        <v>721</v>
      </c>
      <c r="BA110" s="32">
        <v>765</v>
      </c>
      <c r="BB110" s="130"/>
      <c r="BC110" s="32">
        <v>10039</v>
      </c>
    </row>
    <row r="111" spans="1:55" ht="12.75">
      <c r="A111" s="7">
        <v>5.27</v>
      </c>
      <c r="B111" s="31" t="s">
        <v>132</v>
      </c>
      <c r="C111" s="54"/>
      <c r="D111" s="54"/>
      <c r="E111" s="54"/>
      <c r="F111" s="54"/>
      <c r="G111" s="54"/>
      <c r="H111" s="54"/>
      <c r="I111" s="54"/>
      <c r="J111" s="54"/>
      <c r="K111" s="54"/>
      <c r="L111" s="54"/>
      <c r="M111" s="54"/>
      <c r="N111" s="54"/>
      <c r="O111" s="54"/>
      <c r="P111" s="54"/>
      <c r="Q111" s="54"/>
      <c r="R111" s="54"/>
      <c r="S111" s="54"/>
      <c r="T111" s="54"/>
      <c r="U111" s="54"/>
      <c r="V111" s="54"/>
      <c r="W111" s="32"/>
      <c r="X111" s="32"/>
      <c r="Y111" s="32"/>
      <c r="Z111" s="32"/>
      <c r="AA111" s="32"/>
      <c r="AB111" s="32"/>
      <c r="AC111" s="32"/>
      <c r="AD111" s="32"/>
      <c r="AE111" s="32"/>
      <c r="AF111" s="32"/>
      <c r="AG111" s="32"/>
      <c r="AH111" s="32"/>
      <c r="AI111" s="32"/>
      <c r="AJ111" s="32"/>
      <c r="AK111" s="32"/>
      <c r="AL111" s="32"/>
      <c r="AM111" s="32"/>
      <c r="AN111" s="32"/>
      <c r="AO111" s="32"/>
      <c r="AP111" s="32">
        <v>8854</v>
      </c>
      <c r="AQ111" s="32">
        <v>10668</v>
      </c>
      <c r="AR111" s="32">
        <v>11316</v>
      </c>
      <c r="AS111" s="32">
        <v>13135</v>
      </c>
      <c r="AT111" s="32">
        <v>14627</v>
      </c>
      <c r="AU111" s="32">
        <v>13424</v>
      </c>
      <c r="AV111" s="32">
        <v>13597</v>
      </c>
      <c r="AW111" s="32">
        <v>13785</v>
      </c>
      <c r="AX111" s="32">
        <v>15764</v>
      </c>
      <c r="AY111" s="32">
        <v>13997</v>
      </c>
      <c r="AZ111" s="32">
        <v>13219</v>
      </c>
      <c r="BA111" s="32">
        <v>15497</v>
      </c>
      <c r="BB111" s="130"/>
      <c r="BC111" s="32">
        <v>157883</v>
      </c>
    </row>
    <row r="112" spans="1:55" ht="12.75">
      <c r="A112" s="81" t="s">
        <v>13</v>
      </c>
      <c r="B112" s="82" t="s">
        <v>42</v>
      </c>
      <c r="C112" s="54"/>
      <c r="D112" s="54"/>
      <c r="E112" s="54"/>
      <c r="F112" s="54"/>
      <c r="G112" s="54"/>
      <c r="H112" s="54"/>
      <c r="I112" s="54"/>
      <c r="J112" s="54"/>
      <c r="K112" s="54"/>
      <c r="L112" s="54"/>
      <c r="M112" s="54"/>
      <c r="N112" s="54"/>
      <c r="O112" s="54"/>
      <c r="P112" s="54"/>
      <c r="Q112" s="54"/>
      <c r="R112" s="54"/>
      <c r="S112" s="54"/>
      <c r="T112" s="54"/>
      <c r="U112" s="54"/>
      <c r="V112" s="54"/>
      <c r="W112" s="137"/>
      <c r="X112" s="137"/>
      <c r="Y112" s="137"/>
      <c r="Z112" s="137"/>
      <c r="AA112" s="137"/>
      <c r="AB112" s="137"/>
      <c r="AC112" s="137"/>
      <c r="AD112" s="137"/>
      <c r="AE112" s="137"/>
      <c r="AF112" s="137"/>
      <c r="AG112" s="137"/>
      <c r="AH112" s="137"/>
      <c r="AI112" s="137"/>
      <c r="AJ112" s="137"/>
      <c r="AK112" s="137"/>
      <c r="AL112" s="137"/>
      <c r="AM112" s="137"/>
      <c r="AN112" s="137"/>
      <c r="AO112" s="137"/>
      <c r="AP112" s="137">
        <v>1565</v>
      </c>
      <c r="AQ112" s="137">
        <v>1481</v>
      </c>
      <c r="AR112" s="137">
        <v>1569</v>
      </c>
      <c r="AS112" s="137">
        <v>1331</v>
      </c>
      <c r="AT112" s="137">
        <v>1054</v>
      </c>
      <c r="AU112" s="137">
        <v>904</v>
      </c>
      <c r="AV112" s="137">
        <v>896</v>
      </c>
      <c r="AW112" s="137">
        <v>1081</v>
      </c>
      <c r="AX112" s="137">
        <v>1083</v>
      </c>
      <c r="AY112" s="137">
        <v>1097</v>
      </c>
      <c r="AZ112" s="137">
        <v>1019</v>
      </c>
      <c r="BA112" s="137">
        <v>1186</v>
      </c>
      <c r="BB112" s="130"/>
      <c r="BC112" s="137">
        <v>14266</v>
      </c>
    </row>
    <row r="113" spans="1:55" ht="12.75">
      <c r="A113" s="81" t="s">
        <v>14</v>
      </c>
      <c r="B113" s="82" t="s">
        <v>43</v>
      </c>
      <c r="C113" s="54"/>
      <c r="D113" s="54"/>
      <c r="E113" s="54"/>
      <c r="F113" s="54"/>
      <c r="G113" s="54"/>
      <c r="H113" s="54"/>
      <c r="I113" s="54"/>
      <c r="J113" s="54"/>
      <c r="K113" s="54"/>
      <c r="L113" s="54"/>
      <c r="M113" s="54"/>
      <c r="N113" s="54"/>
      <c r="O113" s="54"/>
      <c r="P113" s="54"/>
      <c r="Q113" s="54"/>
      <c r="R113" s="54"/>
      <c r="S113" s="54"/>
      <c r="T113" s="54"/>
      <c r="U113" s="54"/>
      <c r="V113" s="54"/>
      <c r="W113" s="137"/>
      <c r="X113" s="137"/>
      <c r="Y113" s="137"/>
      <c r="Z113" s="137"/>
      <c r="AA113" s="137"/>
      <c r="AB113" s="137"/>
      <c r="AC113" s="137"/>
      <c r="AD113" s="137"/>
      <c r="AE113" s="137"/>
      <c r="AF113" s="137"/>
      <c r="AG113" s="137"/>
      <c r="AH113" s="137"/>
      <c r="AI113" s="137"/>
      <c r="AJ113" s="137"/>
      <c r="AK113" s="137"/>
      <c r="AL113" s="137"/>
      <c r="AM113" s="137"/>
      <c r="AN113" s="137"/>
      <c r="AO113" s="137"/>
      <c r="AP113" s="137">
        <v>3895</v>
      </c>
      <c r="AQ113" s="137">
        <v>4565</v>
      </c>
      <c r="AR113" s="137">
        <v>4325</v>
      </c>
      <c r="AS113" s="137">
        <v>4219</v>
      </c>
      <c r="AT113" s="137">
        <v>4822</v>
      </c>
      <c r="AU113" s="137">
        <v>4450</v>
      </c>
      <c r="AV113" s="137">
        <v>4276</v>
      </c>
      <c r="AW113" s="137">
        <v>3896</v>
      </c>
      <c r="AX113" s="137">
        <v>4257</v>
      </c>
      <c r="AY113" s="137">
        <v>3806</v>
      </c>
      <c r="AZ113" s="137">
        <v>3567</v>
      </c>
      <c r="BA113" s="137">
        <v>4236</v>
      </c>
      <c r="BB113" s="130"/>
      <c r="BC113" s="137">
        <v>50314</v>
      </c>
    </row>
    <row r="114" spans="1:55" ht="12.75">
      <c r="A114" s="81" t="s">
        <v>15</v>
      </c>
      <c r="B114" s="84" t="s">
        <v>44</v>
      </c>
      <c r="C114" s="53"/>
      <c r="D114" s="53"/>
      <c r="E114" s="53"/>
      <c r="F114" s="53"/>
      <c r="G114" s="53"/>
      <c r="H114" s="53"/>
      <c r="I114" s="53"/>
      <c r="J114" s="53"/>
      <c r="K114" s="53"/>
      <c r="L114" s="53"/>
      <c r="M114" s="53"/>
      <c r="N114" s="53"/>
      <c r="O114" s="53"/>
      <c r="P114" s="53"/>
      <c r="Q114" s="53"/>
      <c r="R114" s="53"/>
      <c r="S114" s="53"/>
      <c r="T114" s="53"/>
      <c r="U114" s="53"/>
      <c r="V114" s="53"/>
      <c r="W114" s="138"/>
      <c r="X114" s="138"/>
      <c r="Y114" s="138"/>
      <c r="Z114" s="138"/>
      <c r="AA114" s="138"/>
      <c r="AB114" s="138"/>
      <c r="AC114" s="138"/>
      <c r="AD114" s="138"/>
      <c r="AE114" s="138"/>
      <c r="AF114" s="138"/>
      <c r="AG114" s="138"/>
      <c r="AH114" s="138"/>
      <c r="AI114" s="138"/>
      <c r="AJ114" s="138"/>
      <c r="AK114" s="138"/>
      <c r="AL114" s="138"/>
      <c r="AM114" s="138"/>
      <c r="AN114" s="138"/>
      <c r="AO114" s="138"/>
      <c r="AP114" s="138">
        <v>3394</v>
      </c>
      <c r="AQ114" s="138">
        <v>4622</v>
      </c>
      <c r="AR114" s="138">
        <v>5422</v>
      </c>
      <c r="AS114" s="138">
        <v>7585</v>
      </c>
      <c r="AT114" s="138">
        <v>8751</v>
      </c>
      <c r="AU114" s="138">
        <v>8070</v>
      </c>
      <c r="AV114" s="138">
        <v>8425</v>
      </c>
      <c r="AW114" s="138">
        <v>8808</v>
      </c>
      <c r="AX114" s="138">
        <v>10424</v>
      </c>
      <c r="AY114" s="138">
        <v>9094</v>
      </c>
      <c r="AZ114" s="138">
        <v>8633</v>
      </c>
      <c r="BA114" s="138">
        <v>10075</v>
      </c>
      <c r="BB114" s="130"/>
      <c r="BC114" s="138">
        <v>93303</v>
      </c>
    </row>
    <row r="115" spans="3:55" ht="12.75">
      <c r="C115" s="1"/>
      <c r="D115" s="1"/>
      <c r="E115" s="1"/>
      <c r="F115" s="1"/>
      <c r="G115" s="1"/>
      <c r="H115" s="1"/>
      <c r="I115" s="1"/>
      <c r="J115" s="1"/>
      <c r="K115" s="1"/>
      <c r="L115" s="1"/>
      <c r="M115" s="1"/>
      <c r="N115" s="1"/>
      <c r="O115" s="1"/>
      <c r="P115" s="1"/>
      <c r="Q115" s="1"/>
      <c r="R115" s="1"/>
      <c r="S115" s="1"/>
      <c r="T115" s="1"/>
      <c r="U115" s="1"/>
      <c r="V115" s="1"/>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30"/>
      <c r="BC115" s="104"/>
    </row>
    <row r="116" spans="1:55" ht="15.75">
      <c r="A116" s="10" t="s">
        <v>177</v>
      </c>
      <c r="C116" s="56"/>
      <c r="D116" s="56"/>
      <c r="E116" s="56"/>
      <c r="F116" s="56"/>
      <c r="G116" s="1"/>
      <c r="H116" s="1"/>
      <c r="I116" s="1"/>
      <c r="J116" s="1"/>
      <c r="K116" s="1"/>
      <c r="L116" s="1"/>
      <c r="M116" s="1"/>
      <c r="N116" s="1"/>
      <c r="O116" s="1"/>
      <c r="P116" s="1"/>
      <c r="Q116" s="1"/>
      <c r="R116" s="1"/>
      <c r="S116" s="1"/>
      <c r="T116" s="1"/>
      <c r="U116" s="1"/>
      <c r="V116" s="1"/>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30"/>
      <c r="BC116" s="104"/>
    </row>
    <row r="117" spans="2:55" ht="12.75">
      <c r="B117" s="29" t="s">
        <v>21</v>
      </c>
      <c r="C117" s="57"/>
      <c r="D117" s="58"/>
      <c r="E117" s="58"/>
      <c r="F117" s="58"/>
      <c r="G117" s="113" t="e">
        <v>#DIV/0!</v>
      </c>
      <c r="H117" s="113" t="e">
        <v>#DIV/0!</v>
      </c>
      <c r="I117" s="113" t="e">
        <v>#DIV/0!</v>
      </c>
      <c r="J117" s="113" t="e">
        <v>#DIV/0!</v>
      </c>
      <c r="K117" s="113" t="e">
        <v>#DIV/0!</v>
      </c>
      <c r="L117" s="113" t="e">
        <v>#DIV/0!</v>
      </c>
      <c r="M117" s="113" t="e">
        <v>#DIV/0!</v>
      </c>
      <c r="N117" s="113" t="e">
        <v>#DIV/0!</v>
      </c>
      <c r="O117" s="113" t="e">
        <v>#DIV/0!</v>
      </c>
      <c r="P117" s="113" t="e">
        <v>#DIV/0!</v>
      </c>
      <c r="Q117" s="113" t="e">
        <v>#DIV/0!</v>
      </c>
      <c r="R117" s="113"/>
      <c r="S117" s="113" t="e">
        <v>#DIV/0!</v>
      </c>
      <c r="T117" s="113" t="e">
        <v>#DIV/0!</v>
      </c>
      <c r="U117" s="113" t="e">
        <v>#DIV/0!</v>
      </c>
      <c r="V117" s="113" t="e">
        <v>#DIV/0!</v>
      </c>
      <c r="W117" s="41"/>
      <c r="X117" s="41"/>
      <c r="Y117" s="41"/>
      <c r="Z117" s="41"/>
      <c r="AA117" s="41"/>
      <c r="AB117" s="41"/>
      <c r="AC117" s="41"/>
      <c r="AD117" s="41"/>
      <c r="AE117" s="41"/>
      <c r="AF117" s="41"/>
      <c r="AG117" s="41"/>
      <c r="AH117" s="41"/>
      <c r="AI117" s="41"/>
      <c r="AJ117" s="41"/>
      <c r="AK117" s="41"/>
      <c r="AL117" s="41"/>
      <c r="AM117" s="41"/>
      <c r="AN117" s="41"/>
      <c r="AO117" s="41"/>
      <c r="AP117" s="304">
        <v>8.343925144047377</v>
      </c>
      <c r="AQ117" s="304">
        <v>9.676358703996776</v>
      </c>
      <c r="AR117" s="304">
        <v>8.844919945685422</v>
      </c>
      <c r="AS117" s="304">
        <v>8.928779264962621</v>
      </c>
      <c r="AT117" s="304">
        <v>10.231583031171196</v>
      </c>
      <c r="AU117" s="304">
        <v>9.897190265156603</v>
      </c>
      <c r="AV117" s="304">
        <v>10.295298207917394</v>
      </c>
      <c r="AW117" s="304">
        <v>9.373293343480013</v>
      </c>
      <c r="AX117" s="304">
        <v>9.484906814688811</v>
      </c>
      <c r="AY117" s="304">
        <v>9.218705701538415</v>
      </c>
      <c r="AZ117" s="304">
        <v>8.588865511735829</v>
      </c>
      <c r="BA117" s="304">
        <v>9.899577719086203</v>
      </c>
      <c r="BB117" s="130"/>
      <c r="BC117" s="304">
        <v>9.398867790382079</v>
      </c>
    </row>
    <row r="118" spans="2:55" ht="12.75">
      <c r="B118" s="31" t="s">
        <v>22</v>
      </c>
      <c r="C118" s="59"/>
      <c r="D118" s="60"/>
      <c r="E118" s="60"/>
      <c r="F118" s="60"/>
      <c r="G118" s="114" t="e">
        <v>#DIV/0!</v>
      </c>
      <c r="H118" s="114" t="e">
        <v>#DIV/0!</v>
      </c>
      <c r="I118" s="114" t="e">
        <v>#DIV/0!</v>
      </c>
      <c r="J118" s="114" t="e">
        <v>#DIV/0!</v>
      </c>
      <c r="K118" s="114" t="e">
        <v>#DIV/0!</v>
      </c>
      <c r="L118" s="114" t="e">
        <v>#DIV/0!</v>
      </c>
      <c r="M118" s="114" t="e">
        <v>#DIV/0!</v>
      </c>
      <c r="N118" s="114" t="e">
        <v>#DIV/0!</v>
      </c>
      <c r="O118" s="114" t="e">
        <v>#DIV/0!</v>
      </c>
      <c r="P118" s="114" t="e">
        <v>#DIV/0!</v>
      </c>
      <c r="Q118" s="114" t="e">
        <v>#DIV/0!</v>
      </c>
      <c r="R118" s="114"/>
      <c r="S118" s="114" t="e">
        <v>#DIV/0!</v>
      </c>
      <c r="T118" s="114" t="e">
        <v>#DIV/0!</v>
      </c>
      <c r="U118" s="114" t="e">
        <v>#DIV/0!</v>
      </c>
      <c r="V118" s="114" t="e">
        <v>#DIV/0!</v>
      </c>
      <c r="W118" s="42"/>
      <c r="X118" s="42"/>
      <c r="Y118" s="42"/>
      <c r="Z118" s="42"/>
      <c r="AA118" s="42"/>
      <c r="AB118" s="42"/>
      <c r="AC118" s="42"/>
      <c r="AD118" s="42"/>
      <c r="AE118" s="42"/>
      <c r="AF118" s="42"/>
      <c r="AG118" s="42"/>
      <c r="AH118" s="42"/>
      <c r="AI118" s="42"/>
      <c r="AJ118" s="42"/>
      <c r="AK118" s="42"/>
      <c r="AL118" s="42"/>
      <c r="AM118" s="42"/>
      <c r="AN118" s="42"/>
      <c r="AO118" s="42"/>
      <c r="AP118" s="305">
        <v>8.343925144047377</v>
      </c>
      <c r="AQ118" s="305">
        <v>9.676358703996776</v>
      </c>
      <c r="AR118" s="305">
        <v>8.844919945685422</v>
      </c>
      <c r="AS118" s="305">
        <v>8.928779264962621</v>
      </c>
      <c r="AT118" s="305">
        <v>10.231583031171196</v>
      </c>
      <c r="AU118" s="305">
        <v>9.897190265156603</v>
      </c>
      <c r="AV118" s="305">
        <v>10.295298207917394</v>
      </c>
      <c r="AW118" s="305">
        <v>9.373293343480013</v>
      </c>
      <c r="AX118" s="305">
        <v>9.484906814688811</v>
      </c>
      <c r="AY118" s="305">
        <v>9.218705701538415</v>
      </c>
      <c r="AZ118" s="305">
        <v>8.588865511735829</v>
      </c>
      <c r="BA118" s="305">
        <v>9.899577719086203</v>
      </c>
      <c r="BB118" s="130"/>
      <c r="BC118" s="305">
        <v>9.398867790382079</v>
      </c>
    </row>
    <row r="119" spans="2:55" ht="12.75">
      <c r="B119" s="31" t="s">
        <v>79</v>
      </c>
      <c r="C119" s="61" t="e">
        <v>#DIV/0!</v>
      </c>
      <c r="D119" s="62" t="e">
        <v>#DIV/0!</v>
      </c>
      <c r="E119" s="62" t="e">
        <v>#DIV/0!</v>
      </c>
      <c r="F119" s="62" t="e">
        <v>#DIV/0!</v>
      </c>
      <c r="G119" s="94" t="e">
        <v>#DIV/0!</v>
      </c>
      <c r="H119" s="94" t="e">
        <v>#DIV/0!</v>
      </c>
      <c r="I119" s="94" t="e">
        <v>#DIV/0!</v>
      </c>
      <c r="J119" s="94" t="e">
        <v>#DIV/0!</v>
      </c>
      <c r="K119" s="94" t="e">
        <v>#DIV/0!</v>
      </c>
      <c r="L119" s="94" t="e">
        <v>#DIV/0!</v>
      </c>
      <c r="M119" s="94" t="e">
        <v>#DIV/0!</v>
      </c>
      <c r="N119" s="94" t="e">
        <v>#DIV/0!</v>
      </c>
      <c r="O119" s="94" t="e">
        <v>#DIV/0!</v>
      </c>
      <c r="P119" s="94" t="e">
        <v>#DIV/0!</v>
      </c>
      <c r="Q119" s="94" t="e">
        <v>#DIV/0!</v>
      </c>
      <c r="R119" s="94"/>
      <c r="S119" s="94" t="e">
        <v>#DIV/0!</v>
      </c>
      <c r="T119" s="94" t="e">
        <v>#DIV/0!</v>
      </c>
      <c r="U119" s="94" t="e">
        <v>#DIV/0!</v>
      </c>
      <c r="V119" s="94" t="e">
        <v>#DIV/0!</v>
      </c>
      <c r="W119" s="86"/>
      <c r="X119" s="86"/>
      <c r="Y119" s="86"/>
      <c r="Z119" s="86"/>
      <c r="AA119" s="86"/>
      <c r="AB119" s="86"/>
      <c r="AC119" s="86"/>
      <c r="AD119" s="86"/>
      <c r="AE119" s="86"/>
      <c r="AF119" s="86"/>
      <c r="AG119" s="86"/>
      <c r="AH119" s="86"/>
      <c r="AI119" s="86"/>
      <c r="AJ119" s="86"/>
      <c r="AK119" s="86"/>
      <c r="AL119" s="86"/>
      <c r="AM119" s="86"/>
      <c r="AN119" s="86"/>
      <c r="AO119" s="86"/>
      <c r="AP119" s="86">
        <v>0.017019137553409214</v>
      </c>
      <c r="AQ119" s="86">
        <v>0.005000232208926111</v>
      </c>
      <c r="AR119" s="86">
        <v>0.00269923746541602</v>
      </c>
      <c r="AS119" s="86">
        <v>0.01250041779471239</v>
      </c>
      <c r="AT119" s="86">
        <v>0.011579576776677508</v>
      </c>
      <c r="AU119" s="86">
        <v>0.004899891448558678</v>
      </c>
      <c r="AV119" s="86">
        <v>0.007739579106035133</v>
      </c>
      <c r="AW119" s="86">
        <v>0.005332951271152714</v>
      </c>
      <c r="AX119" s="86">
        <v>0.00841658145205695</v>
      </c>
      <c r="AY119" s="86">
        <v>0.005924151438144413</v>
      </c>
      <c r="AZ119" s="86">
        <v>0.00731410701876303</v>
      </c>
      <c r="BA119" s="86">
        <v>0.007868081514530327</v>
      </c>
      <c r="BB119" s="130"/>
      <c r="BC119" s="33">
        <v>0.007957658004720846</v>
      </c>
    </row>
    <row r="120" spans="2:55" ht="12.75">
      <c r="B120" s="31" t="s">
        <v>161</v>
      </c>
      <c r="C120" s="61" t="e">
        <v>#DIV/0!</v>
      </c>
      <c r="D120" s="62" t="e">
        <v>#DIV/0!</v>
      </c>
      <c r="E120" s="62" t="e">
        <v>#DIV/0!</v>
      </c>
      <c r="F120" s="62" t="e">
        <v>#DIV/0!</v>
      </c>
      <c r="G120" s="94" t="e">
        <v>#DIV/0!</v>
      </c>
      <c r="H120" s="94" t="e">
        <v>#DIV/0!</v>
      </c>
      <c r="I120" s="94" t="e">
        <v>#DIV/0!</v>
      </c>
      <c r="J120" s="94" t="e">
        <v>#DIV/0!</v>
      </c>
      <c r="K120" s="94" t="e">
        <v>#DIV/0!</v>
      </c>
      <c r="L120" s="94" t="e">
        <v>#DIV/0!</v>
      </c>
      <c r="M120" s="94" t="e">
        <v>#DIV/0!</v>
      </c>
      <c r="N120" s="94" t="e">
        <v>#DIV/0!</v>
      </c>
      <c r="O120" s="94" t="e">
        <v>#DIV/0!</v>
      </c>
      <c r="P120" s="94" t="e">
        <v>#DIV/0!</v>
      </c>
      <c r="Q120" s="94" t="e">
        <v>#DIV/0!</v>
      </c>
      <c r="R120" s="94"/>
      <c r="S120" s="94" t="e">
        <v>#DIV/0!</v>
      </c>
      <c r="T120" s="94" t="e">
        <v>#DIV/0!</v>
      </c>
      <c r="U120" s="94" t="e">
        <v>#DIV/0!</v>
      </c>
      <c r="V120" s="94" t="e">
        <v>#DIV/0!</v>
      </c>
      <c r="W120" s="33"/>
      <c r="X120" s="33"/>
      <c r="Y120" s="33"/>
      <c r="Z120" s="33"/>
      <c r="AA120" s="33"/>
      <c r="AB120" s="33"/>
      <c r="AC120" s="33"/>
      <c r="AD120" s="33"/>
      <c r="AE120" s="33"/>
      <c r="AF120" s="33"/>
      <c r="AG120" s="33"/>
      <c r="AH120" s="33"/>
      <c r="AI120" s="33"/>
      <c r="AJ120" s="33"/>
      <c r="AK120" s="33"/>
      <c r="AL120" s="33"/>
      <c r="AM120" s="33"/>
      <c r="AN120" s="33"/>
      <c r="AO120" s="33"/>
      <c r="AP120" s="33">
        <v>0.9524226982996365</v>
      </c>
      <c r="AQ120" s="33">
        <v>0.9673441137607752</v>
      </c>
      <c r="AR120" s="33">
        <v>0.9827309099613583</v>
      </c>
      <c r="AS120" s="33">
        <v>0.9291384483497642</v>
      </c>
      <c r="AT120" s="33">
        <v>0.9319968906030436</v>
      </c>
      <c r="AU120" s="33">
        <v>0.965230166503428</v>
      </c>
      <c r="AV120" s="33">
        <v>0.9470503937240534</v>
      </c>
      <c r="AW120" s="33">
        <v>0.9610423325923643</v>
      </c>
      <c r="AX120" s="33">
        <v>0.9529089443996777</v>
      </c>
      <c r="AY120" s="33">
        <v>0.9666716164266033</v>
      </c>
      <c r="AZ120" s="33">
        <v>0.9558356809185893</v>
      </c>
      <c r="BA120" s="33">
        <v>0.9497190317401507</v>
      </c>
      <c r="BB120" s="130"/>
      <c r="BC120" s="33">
        <v>0.9550048432005382</v>
      </c>
    </row>
    <row r="121" spans="2:55" ht="12.75">
      <c r="B121" s="31" t="s">
        <v>162</v>
      </c>
      <c r="C121" s="61" t="e">
        <v>#DIV/0!</v>
      </c>
      <c r="D121" s="62" t="e">
        <v>#DIV/0!</v>
      </c>
      <c r="E121" s="62" t="e">
        <v>#DIV/0!</v>
      </c>
      <c r="F121" s="62" t="e">
        <v>#DIV/0!</v>
      </c>
      <c r="G121" s="94" t="e">
        <v>#DIV/0!</v>
      </c>
      <c r="H121" s="94" t="e">
        <v>#DIV/0!</v>
      </c>
      <c r="I121" s="94" t="e">
        <v>#DIV/0!</v>
      </c>
      <c r="J121" s="94" t="e">
        <v>#DIV/0!</v>
      </c>
      <c r="K121" s="94" t="e">
        <v>#DIV/0!</v>
      </c>
      <c r="L121" s="94" t="e">
        <v>#DIV/0!</v>
      </c>
      <c r="M121" s="94" t="e">
        <v>#DIV/0!</v>
      </c>
      <c r="N121" s="94" t="e">
        <v>#DIV/0!</v>
      </c>
      <c r="O121" s="94" t="e">
        <v>#DIV/0!</v>
      </c>
      <c r="P121" s="94" t="e">
        <v>#DIV/0!</v>
      </c>
      <c r="Q121" s="94" t="e">
        <v>#DIV/0!</v>
      </c>
      <c r="R121" s="94"/>
      <c r="S121" s="94" t="e">
        <v>#DIV/0!</v>
      </c>
      <c r="T121" s="94" t="e">
        <v>#DIV/0!</v>
      </c>
      <c r="U121" s="94" t="e">
        <v>#DIV/0!</v>
      </c>
      <c r="V121" s="94" t="e">
        <v>#DIV/0!</v>
      </c>
      <c r="W121" s="33"/>
      <c r="X121" s="33"/>
      <c r="Y121" s="33"/>
      <c r="Z121" s="33"/>
      <c r="AA121" s="33"/>
      <c r="AB121" s="33"/>
      <c r="AC121" s="33"/>
      <c r="AD121" s="33"/>
      <c r="AE121" s="33"/>
      <c r="AF121" s="33"/>
      <c r="AG121" s="33"/>
      <c r="AH121" s="33"/>
      <c r="AI121" s="33"/>
      <c r="AJ121" s="33"/>
      <c r="AK121" s="33"/>
      <c r="AL121" s="33"/>
      <c r="AM121" s="33"/>
      <c r="AN121" s="33"/>
      <c r="AO121" s="33"/>
      <c r="AP121" s="33">
        <v>0.8707833360729093</v>
      </c>
      <c r="AQ121" s="33">
        <v>0.8964481218146354</v>
      </c>
      <c r="AR121" s="33">
        <v>0.9143555722737066</v>
      </c>
      <c r="AS121" s="33">
        <v>0.915147878268324</v>
      </c>
      <c r="AT121" s="33">
        <v>0.9182736867282566</v>
      </c>
      <c r="AU121" s="33">
        <v>0.9209873898139079</v>
      </c>
      <c r="AV121" s="33">
        <v>0.913040908889447</v>
      </c>
      <c r="AW121" s="33">
        <v>0.9235125180509809</v>
      </c>
      <c r="AX121" s="33">
        <v>0.9727477840451249</v>
      </c>
      <c r="AY121" s="33">
        <v>0.9601874309096009</v>
      </c>
      <c r="AZ121" s="33">
        <v>0.9545875976179439</v>
      </c>
      <c r="BA121" s="33">
        <v>0.9493793997776955</v>
      </c>
      <c r="BB121" s="130"/>
      <c r="BC121" s="33">
        <v>0.9259996784709266</v>
      </c>
    </row>
    <row r="122" spans="2:55" ht="12.75">
      <c r="B122" s="31" t="s">
        <v>163</v>
      </c>
      <c r="C122" s="61" t="e">
        <v>#DIV/0!</v>
      </c>
      <c r="D122" s="62" t="e">
        <v>#DIV/0!</v>
      </c>
      <c r="E122" s="62" t="e">
        <v>#DIV/0!</v>
      </c>
      <c r="F122" s="62" t="e">
        <v>#DIV/0!</v>
      </c>
      <c r="G122" s="94" t="e">
        <v>#DIV/0!</v>
      </c>
      <c r="H122" s="94" t="e">
        <v>#DIV/0!</v>
      </c>
      <c r="I122" s="94" t="e">
        <v>#DIV/0!</v>
      </c>
      <c r="J122" s="94" t="e">
        <v>#DIV/0!</v>
      </c>
      <c r="K122" s="94" t="e">
        <v>#DIV/0!</v>
      </c>
      <c r="L122" s="94" t="e">
        <v>#DIV/0!</v>
      </c>
      <c r="M122" s="94" t="e">
        <v>#DIV/0!</v>
      </c>
      <c r="N122" s="94" t="e">
        <v>#DIV/0!</v>
      </c>
      <c r="O122" s="94" t="e">
        <v>#DIV/0!</v>
      </c>
      <c r="P122" s="94" t="e">
        <v>#DIV/0!</v>
      </c>
      <c r="Q122" s="94" t="e">
        <v>#DIV/0!</v>
      </c>
      <c r="R122" s="94"/>
      <c r="S122" s="94" t="e">
        <v>#DIV/0!</v>
      </c>
      <c r="T122" s="94" t="e">
        <v>#DIV/0!</v>
      </c>
      <c r="U122" s="94" t="e">
        <v>#DIV/0!</v>
      </c>
      <c r="V122" s="94" t="e">
        <v>#DIV/0!</v>
      </c>
      <c r="W122" s="33"/>
      <c r="X122" s="33"/>
      <c r="Y122" s="33"/>
      <c r="Z122" s="33"/>
      <c r="AA122" s="33"/>
      <c r="AB122" s="33"/>
      <c r="AC122" s="33"/>
      <c r="AD122" s="33"/>
      <c r="AE122" s="33"/>
      <c r="AF122" s="33"/>
      <c r="AG122" s="33"/>
      <c r="AH122" s="33"/>
      <c r="AI122" s="33"/>
      <c r="AJ122" s="33"/>
      <c r="AK122" s="33"/>
      <c r="AL122" s="33"/>
      <c r="AM122" s="33"/>
      <c r="AN122" s="33"/>
      <c r="AO122" s="33"/>
      <c r="AP122" s="33">
        <v>0.2674921922086461</v>
      </c>
      <c r="AQ122" s="33">
        <v>0.25726735040583903</v>
      </c>
      <c r="AR122" s="33">
        <v>0.2673631296378621</v>
      </c>
      <c r="AS122" s="33">
        <v>0.2377711101585941</v>
      </c>
      <c r="AT122" s="33">
        <v>0.2207522348790624</v>
      </c>
      <c r="AU122" s="33">
        <v>0.22810051420176297</v>
      </c>
      <c r="AV122" s="33">
        <v>0.22391301136111808</v>
      </c>
      <c r="AW122" s="33">
        <v>0.22780743457026498</v>
      </c>
      <c r="AX122" s="33">
        <v>0.23298952457695407</v>
      </c>
      <c r="AY122" s="33">
        <v>0.2411688033130393</v>
      </c>
      <c r="AZ122" s="33">
        <v>0.24209250080233927</v>
      </c>
      <c r="BA122" s="33">
        <v>0.24371680869457824</v>
      </c>
      <c r="BB122" s="130"/>
      <c r="BC122" s="33">
        <v>0.2402186938084038</v>
      </c>
    </row>
    <row r="123" spans="2:55" ht="12.75">
      <c r="B123" s="31" t="s">
        <v>50</v>
      </c>
      <c r="C123" s="61" t="e">
        <v>#DIV/0!</v>
      </c>
      <c r="D123" s="62" t="e">
        <v>#DIV/0!</v>
      </c>
      <c r="E123" s="62" t="e">
        <v>#DIV/0!</v>
      </c>
      <c r="F123" s="62" t="e">
        <v>#DIV/0!</v>
      </c>
      <c r="G123" s="94" t="e">
        <v>#DIV/0!</v>
      </c>
      <c r="H123" s="94" t="e">
        <v>#DIV/0!</v>
      </c>
      <c r="I123" s="94" t="e">
        <v>#DIV/0!</v>
      </c>
      <c r="J123" s="94" t="e">
        <v>#DIV/0!</v>
      </c>
      <c r="K123" s="94" t="e">
        <v>#DIV/0!</v>
      </c>
      <c r="L123" s="94" t="e">
        <v>#DIV/0!</v>
      </c>
      <c r="M123" s="94" t="e">
        <v>#DIV/0!</v>
      </c>
      <c r="N123" s="94" t="e">
        <v>#DIV/0!</v>
      </c>
      <c r="O123" s="94" t="e">
        <v>#DIV/0!</v>
      </c>
      <c r="P123" s="94" t="e">
        <v>#DIV/0!</v>
      </c>
      <c r="Q123" s="94" t="e">
        <v>#DIV/0!</v>
      </c>
      <c r="R123" s="94"/>
      <c r="S123" s="94" t="e">
        <v>#DIV/0!</v>
      </c>
      <c r="T123" s="94" t="e">
        <v>#DIV/0!</v>
      </c>
      <c r="U123" s="94" t="e">
        <v>#DIV/0!</v>
      </c>
      <c r="V123" s="94" t="e">
        <v>#DIV/0!</v>
      </c>
      <c r="W123" s="33"/>
      <c r="X123" s="33"/>
      <c r="Y123" s="33"/>
      <c r="Z123" s="33"/>
      <c r="AA123" s="33"/>
      <c r="AB123" s="33"/>
      <c r="AC123" s="33"/>
      <c r="AD123" s="33"/>
      <c r="AE123" s="33"/>
      <c r="AF123" s="33"/>
      <c r="AG123" s="33"/>
      <c r="AH123" s="33"/>
      <c r="AI123" s="33"/>
      <c r="AJ123" s="33"/>
      <c r="AK123" s="33"/>
      <c r="AL123" s="33"/>
      <c r="AM123" s="33"/>
      <c r="AN123" s="33"/>
      <c r="AO123" s="33"/>
      <c r="AP123" s="33">
        <v>0.9244845008876144</v>
      </c>
      <c r="AQ123" s="33">
        <v>0.8967288291042494</v>
      </c>
      <c r="AR123" s="33">
        <v>0.9185905224787363</v>
      </c>
      <c r="AS123" s="33">
        <v>0.6817854052494953</v>
      </c>
      <c r="AT123" s="33">
        <v>0.6032369472472404</v>
      </c>
      <c r="AU123" s="33">
        <v>0.7036564911103657</v>
      </c>
      <c r="AV123" s="33">
        <v>0.6776854051200845</v>
      </c>
      <c r="AW123" s="33">
        <v>0.7030626780626781</v>
      </c>
      <c r="AX123" s="33">
        <v>0.677042263263471</v>
      </c>
      <c r="AY123" s="33">
        <v>0.7555585961551617</v>
      </c>
      <c r="AZ123" s="33">
        <v>0.7026808071880984</v>
      </c>
      <c r="BA123" s="33">
        <v>0.674035598910496</v>
      </c>
      <c r="BB123" s="130"/>
      <c r="BC123" s="33">
        <v>0.7455979034153858</v>
      </c>
    </row>
    <row r="124" spans="2:55" ht="12.75">
      <c r="B124" s="31" t="s">
        <v>87</v>
      </c>
      <c r="C124" s="63">
        <v>0</v>
      </c>
      <c r="D124" s="64">
        <v>0</v>
      </c>
      <c r="E124" s="64">
        <v>0</v>
      </c>
      <c r="F124" s="64">
        <v>0</v>
      </c>
      <c r="G124" s="115">
        <v>0</v>
      </c>
      <c r="H124" s="115">
        <v>0</v>
      </c>
      <c r="I124" s="115">
        <v>0</v>
      </c>
      <c r="J124" s="115">
        <v>0</v>
      </c>
      <c r="K124" s="115">
        <v>0</v>
      </c>
      <c r="L124" s="115">
        <v>0</v>
      </c>
      <c r="M124" s="115">
        <v>0</v>
      </c>
      <c r="N124" s="115">
        <v>0</v>
      </c>
      <c r="O124" s="115">
        <v>0</v>
      </c>
      <c r="P124" s="115">
        <v>0</v>
      </c>
      <c r="Q124" s="115">
        <v>0</v>
      </c>
      <c r="R124" s="115"/>
      <c r="S124" s="115">
        <v>0</v>
      </c>
      <c r="T124" s="115">
        <v>0</v>
      </c>
      <c r="U124" s="115">
        <v>0</v>
      </c>
      <c r="V124" s="115">
        <v>0</v>
      </c>
      <c r="W124" s="34"/>
      <c r="X124" s="34"/>
      <c r="Y124" s="34"/>
      <c r="Z124" s="34"/>
      <c r="AA124" s="34"/>
      <c r="AB124" s="34"/>
      <c r="AC124" s="34"/>
      <c r="AD124" s="34"/>
      <c r="AE124" s="34"/>
      <c r="AF124" s="34"/>
      <c r="AG124" s="34"/>
      <c r="AH124" s="34"/>
      <c r="AI124" s="34"/>
      <c r="AJ124" s="34"/>
      <c r="AK124" s="34"/>
      <c r="AL124" s="34"/>
      <c r="AM124" s="34"/>
      <c r="AN124" s="34"/>
      <c r="AO124" s="34"/>
      <c r="AP124" s="34">
        <v>0.00018518518518518518</v>
      </c>
      <c r="AQ124" s="34">
        <v>0.00016203703703703703</v>
      </c>
      <c r="AR124" s="34">
        <v>0.00016203703703703703</v>
      </c>
      <c r="AS124" s="34">
        <v>0.00016203703703703703</v>
      </c>
      <c r="AT124" s="34">
        <v>0.0001388888888888889</v>
      </c>
      <c r="AU124" s="34">
        <v>0.00011574074074074073</v>
      </c>
      <c r="AV124" s="34">
        <v>0.00011574074074074073</v>
      </c>
      <c r="AW124" s="34">
        <v>0.00011574074074074073</v>
      </c>
      <c r="AX124" s="34">
        <v>0.0001273148148148148</v>
      </c>
      <c r="AY124" s="34">
        <v>0.00011574074074074073</v>
      </c>
      <c r="AZ124" s="34">
        <v>0.00011574074074074073</v>
      </c>
      <c r="BA124" s="34">
        <v>0.0001273148148148148</v>
      </c>
      <c r="BB124" s="130"/>
      <c r="BC124" s="34">
        <v>0.00013961095355068289</v>
      </c>
    </row>
    <row r="125" spans="2:55" ht="12.75">
      <c r="B125" s="31" t="s">
        <v>88</v>
      </c>
      <c r="C125" s="63"/>
      <c r="D125" s="64"/>
      <c r="E125" s="64"/>
      <c r="F125" s="64"/>
      <c r="G125" s="115">
        <v>0</v>
      </c>
      <c r="H125" s="115">
        <v>0</v>
      </c>
      <c r="I125" s="115">
        <v>0</v>
      </c>
      <c r="J125" s="115">
        <v>0</v>
      </c>
      <c r="K125" s="115">
        <v>0</v>
      </c>
      <c r="L125" s="115">
        <v>0</v>
      </c>
      <c r="M125" s="115">
        <v>0</v>
      </c>
      <c r="N125" s="115">
        <v>0</v>
      </c>
      <c r="O125" s="115">
        <v>0</v>
      </c>
      <c r="P125" s="115">
        <v>0</v>
      </c>
      <c r="Q125" s="115">
        <v>0</v>
      </c>
      <c r="R125" s="115"/>
      <c r="S125" s="115">
        <v>0</v>
      </c>
      <c r="T125" s="115">
        <v>0</v>
      </c>
      <c r="U125" s="115">
        <v>0</v>
      </c>
      <c r="V125" s="115">
        <v>0</v>
      </c>
      <c r="W125" s="34"/>
      <c r="X125" s="34"/>
      <c r="Y125" s="34"/>
      <c r="Z125" s="34"/>
      <c r="AA125" s="34"/>
      <c r="AB125" s="34"/>
      <c r="AC125" s="34"/>
      <c r="AD125" s="34"/>
      <c r="AE125" s="34"/>
      <c r="AF125" s="34"/>
      <c r="AG125" s="34"/>
      <c r="AH125" s="34"/>
      <c r="AI125" s="34"/>
      <c r="AJ125" s="34"/>
      <c r="AK125" s="34"/>
      <c r="AL125" s="34"/>
      <c r="AM125" s="34"/>
      <c r="AN125" s="34"/>
      <c r="AO125" s="34"/>
      <c r="AP125" s="34" t="s">
        <v>188</v>
      </c>
      <c r="AQ125" s="34" t="s">
        <v>188</v>
      </c>
      <c r="AR125" s="34" t="s">
        <v>188</v>
      </c>
      <c r="AS125" s="34" t="s">
        <v>188</v>
      </c>
      <c r="AT125" s="34" t="s">
        <v>188</v>
      </c>
      <c r="AU125" s="34" t="s">
        <v>188</v>
      </c>
      <c r="AV125" s="34" t="s">
        <v>188</v>
      </c>
      <c r="AW125" s="34" t="s">
        <v>188</v>
      </c>
      <c r="AX125" s="34" t="s">
        <v>188</v>
      </c>
      <c r="AY125" s="34" t="s">
        <v>188</v>
      </c>
      <c r="AZ125" s="34" t="s">
        <v>188</v>
      </c>
      <c r="BA125" s="34" t="s">
        <v>188</v>
      </c>
      <c r="BB125" s="130"/>
      <c r="BC125" s="34" t="s">
        <v>188</v>
      </c>
    </row>
    <row r="126" spans="2:55" ht="12.75">
      <c r="B126" s="31" t="s">
        <v>93</v>
      </c>
      <c r="C126" s="61" t="e">
        <v>#DIV/0!</v>
      </c>
      <c r="D126" s="62" t="e">
        <v>#DIV/0!</v>
      </c>
      <c r="E126" s="62" t="e">
        <v>#DIV/0!</v>
      </c>
      <c r="F126" s="62" t="e">
        <v>#DIV/0!</v>
      </c>
      <c r="G126" s="94" t="e">
        <v>#DIV/0!</v>
      </c>
      <c r="H126" s="94" t="e">
        <v>#DIV/0!</v>
      </c>
      <c r="I126" s="94" t="e">
        <v>#DIV/0!</v>
      </c>
      <c r="J126" s="94" t="e">
        <v>#DIV/0!</v>
      </c>
      <c r="K126" s="94" t="e">
        <v>#DIV/0!</v>
      </c>
      <c r="L126" s="94" t="e">
        <v>#DIV/0!</v>
      </c>
      <c r="M126" s="94" t="e">
        <v>#DIV/0!</v>
      </c>
      <c r="N126" s="94" t="e">
        <v>#DIV/0!</v>
      </c>
      <c r="O126" s="94" t="e">
        <v>#DIV/0!</v>
      </c>
      <c r="P126" s="94" t="e">
        <v>#DIV/0!</v>
      </c>
      <c r="Q126" s="94" t="e">
        <v>#DIV/0!</v>
      </c>
      <c r="R126" s="94"/>
      <c r="S126" s="94" t="e">
        <v>#DIV/0!</v>
      </c>
      <c r="T126" s="94" t="e">
        <v>#DIV/0!</v>
      </c>
      <c r="U126" s="94" t="e">
        <v>#DIV/0!</v>
      </c>
      <c r="V126" s="94" t="e">
        <v>#DIV/0!</v>
      </c>
      <c r="W126" s="33"/>
      <c r="X126" s="33"/>
      <c r="Y126" s="33"/>
      <c r="Z126" s="33"/>
      <c r="AA126" s="33"/>
      <c r="AB126" s="33"/>
      <c r="AC126" s="33"/>
      <c r="AD126" s="33"/>
      <c r="AE126" s="33"/>
      <c r="AF126" s="33"/>
      <c r="AG126" s="33"/>
      <c r="AH126" s="33"/>
      <c r="AI126" s="33"/>
      <c r="AJ126" s="33"/>
      <c r="AK126" s="33"/>
      <c r="AL126" s="33"/>
      <c r="AM126" s="33"/>
      <c r="AN126" s="33"/>
      <c r="AO126" s="33"/>
      <c r="AP126" s="33">
        <v>0.0201998064033021</v>
      </c>
      <c r="AQ126" s="33">
        <v>0.02656830050965834</v>
      </c>
      <c r="AR126" s="33">
        <v>0.021765892692268234</v>
      </c>
      <c r="AS126" s="33">
        <v>0.07566223746249465</v>
      </c>
      <c r="AT126" s="33">
        <v>0.087586330612611</v>
      </c>
      <c r="AU126" s="33">
        <v>0.06759610675808031</v>
      </c>
      <c r="AV126" s="33">
        <v>0.0721704315452007</v>
      </c>
      <c r="AW126" s="33">
        <v>0.06764452953870617</v>
      </c>
      <c r="AX126" s="33">
        <v>0.075245769540693</v>
      </c>
      <c r="AY126" s="33">
        <v>0.058951640845419</v>
      </c>
      <c r="AZ126" s="33">
        <v>0.07197874692436615</v>
      </c>
      <c r="BA126" s="33">
        <v>0.07944300358157343</v>
      </c>
      <c r="BB126" s="130"/>
      <c r="BC126" s="33">
        <v>0.0611121393436754</v>
      </c>
    </row>
    <row r="127" spans="2:55" ht="12.75">
      <c r="B127" s="31" t="s">
        <v>94</v>
      </c>
      <c r="C127" s="61" t="e">
        <v>#DIV/0!</v>
      </c>
      <c r="D127" s="62" t="e">
        <v>#DIV/0!</v>
      </c>
      <c r="E127" s="62" t="e">
        <v>#DIV/0!</v>
      </c>
      <c r="F127" s="62" t="e">
        <v>#DIV/0!</v>
      </c>
      <c r="G127" s="94" t="e">
        <v>#DIV/0!</v>
      </c>
      <c r="H127" s="94" t="e">
        <v>#DIV/0!</v>
      </c>
      <c r="I127" s="94" t="e">
        <v>#DIV/0!</v>
      </c>
      <c r="J127" s="94" t="e">
        <v>#DIV/0!</v>
      </c>
      <c r="K127" s="94" t="e">
        <v>#DIV/0!</v>
      </c>
      <c r="L127" s="94" t="e">
        <v>#DIV/0!</v>
      </c>
      <c r="M127" s="94" t="e">
        <v>#DIV/0!</v>
      </c>
      <c r="N127" s="94" t="e">
        <v>#DIV/0!</v>
      </c>
      <c r="O127" s="94" t="e">
        <v>#DIV/0!</v>
      </c>
      <c r="P127" s="94" t="e">
        <v>#DIV/0!</v>
      </c>
      <c r="Q127" s="94" t="e">
        <v>#DIV/0!</v>
      </c>
      <c r="R127" s="94"/>
      <c r="S127" s="94" t="e">
        <v>#DIV/0!</v>
      </c>
      <c r="T127" s="94" t="e">
        <v>#DIV/0!</v>
      </c>
      <c r="U127" s="94" t="e">
        <v>#DIV/0!</v>
      </c>
      <c r="V127" s="94" t="e">
        <v>#DIV/0!</v>
      </c>
      <c r="W127" s="33"/>
      <c r="X127" s="33"/>
      <c r="Y127" s="33"/>
      <c r="Z127" s="33"/>
      <c r="AA127" s="33"/>
      <c r="AB127" s="33"/>
      <c r="AC127" s="33"/>
      <c r="AD127" s="33"/>
      <c r="AE127" s="33"/>
      <c r="AF127" s="33"/>
      <c r="AG127" s="33"/>
      <c r="AH127" s="33"/>
      <c r="AI127" s="33"/>
      <c r="AJ127" s="33"/>
      <c r="AK127" s="33"/>
      <c r="AL127" s="33"/>
      <c r="AM127" s="33"/>
      <c r="AN127" s="33"/>
      <c r="AO127" s="33"/>
      <c r="AP127" s="33">
        <v>0.5560578661844484</v>
      </c>
      <c r="AQ127" s="33">
        <v>0.6116044997039668</v>
      </c>
      <c r="AR127" s="33">
        <v>0.6229379418695994</v>
      </c>
      <c r="AS127" s="33">
        <v>0.5606163607523227</v>
      </c>
      <c r="AT127" s="33">
        <v>0.5459976105137395</v>
      </c>
      <c r="AU127" s="33">
        <v>0.7151913063165044</v>
      </c>
      <c r="AV127" s="33">
        <v>0.7322415557830092</v>
      </c>
      <c r="AW127" s="33">
        <v>0.7287119213240585</v>
      </c>
      <c r="AX127" s="33">
        <v>0.7003641036624545</v>
      </c>
      <c r="AY127" s="33">
        <v>0.7595857822558074</v>
      </c>
      <c r="AZ127" s="33">
        <v>0.7428783750309635</v>
      </c>
      <c r="BA127" s="33">
        <v>0.7186164010882239</v>
      </c>
      <c r="BB127" s="130"/>
      <c r="BC127" s="33">
        <v>0.6757670881598726</v>
      </c>
    </row>
    <row r="128" spans="2:55" ht="12.75">
      <c r="B128" s="35" t="s">
        <v>127</v>
      </c>
      <c r="C128" s="65">
        <v>0</v>
      </c>
      <c r="D128" s="66">
        <v>0</v>
      </c>
      <c r="E128" s="66">
        <v>0</v>
      </c>
      <c r="F128" s="66">
        <v>0</v>
      </c>
      <c r="G128" s="116">
        <v>0</v>
      </c>
      <c r="H128" s="116">
        <v>0</v>
      </c>
      <c r="I128" s="116">
        <v>0</v>
      </c>
      <c r="J128" s="116">
        <v>0</v>
      </c>
      <c r="K128" s="116">
        <v>0</v>
      </c>
      <c r="L128" s="116">
        <v>0</v>
      </c>
      <c r="M128" s="116">
        <v>0</v>
      </c>
      <c r="N128" s="116">
        <v>0</v>
      </c>
      <c r="O128" s="116">
        <v>0</v>
      </c>
      <c r="P128" s="116">
        <v>0</v>
      </c>
      <c r="Q128" s="116">
        <v>0</v>
      </c>
      <c r="R128" s="116"/>
      <c r="S128" s="116">
        <v>0</v>
      </c>
      <c r="T128" s="116">
        <v>0</v>
      </c>
      <c r="U128" s="116">
        <v>0</v>
      </c>
      <c r="V128" s="116">
        <v>0</v>
      </c>
      <c r="W128" s="36"/>
      <c r="X128" s="36"/>
      <c r="Y128" s="36"/>
      <c r="Z128" s="36"/>
      <c r="AA128" s="36"/>
      <c r="AB128" s="36"/>
      <c r="AC128" s="36"/>
      <c r="AD128" s="36"/>
      <c r="AE128" s="36"/>
      <c r="AF128" s="36"/>
      <c r="AG128" s="36"/>
      <c r="AH128" s="36"/>
      <c r="AI128" s="36"/>
      <c r="AJ128" s="36"/>
      <c r="AK128" s="36"/>
      <c r="AL128" s="36"/>
      <c r="AM128" s="36"/>
      <c r="AN128" s="36"/>
      <c r="AO128" s="36"/>
      <c r="AP128" s="36">
        <v>0.006412037037037036</v>
      </c>
      <c r="AQ128" s="36">
        <v>0.0063425925925925915</v>
      </c>
      <c r="AR128" s="36">
        <v>0.006388888888888888</v>
      </c>
      <c r="AS128" s="36">
        <v>0.007037037037037037</v>
      </c>
      <c r="AT128" s="36">
        <v>0.0070486111111111105</v>
      </c>
      <c r="AU128" s="36">
        <v>0.006111111111111111</v>
      </c>
      <c r="AV128" s="36">
        <v>0.0059722222222222225</v>
      </c>
      <c r="AW128" s="36">
        <v>0.006284722222222223</v>
      </c>
      <c r="AX128" s="36">
        <v>0.006585648148148147</v>
      </c>
      <c r="AY128" s="36">
        <v>0.005937500000000001</v>
      </c>
      <c r="AZ128" s="36">
        <v>0.0061574074074074074</v>
      </c>
      <c r="BA128" s="36">
        <v>0.006539351851851852</v>
      </c>
      <c r="BB128" s="130"/>
      <c r="BC128" s="36">
        <v>0.006401181646864309</v>
      </c>
    </row>
    <row r="129" spans="3:55" ht="12.75">
      <c r="C129" s="56"/>
      <c r="D129" s="56"/>
      <c r="E129" s="56"/>
      <c r="F129" s="56"/>
      <c r="G129" s="117"/>
      <c r="H129" s="117"/>
      <c r="I129" s="117"/>
      <c r="J129" s="117"/>
      <c r="K129" s="117"/>
      <c r="L129" s="117"/>
      <c r="M129" s="117"/>
      <c r="N129" s="117"/>
      <c r="O129" s="117"/>
      <c r="P129" s="117"/>
      <c r="Q129" s="117"/>
      <c r="R129" s="117"/>
      <c r="S129" s="117"/>
      <c r="T129" s="117"/>
      <c r="U129" s="117"/>
      <c r="V129" s="117"/>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0"/>
      <c r="BC129" s="104"/>
    </row>
    <row r="130" spans="1:55" ht="15.75">
      <c r="A130" s="10" t="s">
        <v>178</v>
      </c>
      <c r="C130" s="56"/>
      <c r="D130" s="56"/>
      <c r="E130" s="56"/>
      <c r="F130" s="56"/>
      <c r="G130" s="1"/>
      <c r="H130" s="1"/>
      <c r="I130" s="1"/>
      <c r="J130" s="1"/>
      <c r="K130" s="1"/>
      <c r="L130" s="1"/>
      <c r="M130" s="1"/>
      <c r="N130" s="1"/>
      <c r="O130" s="1"/>
      <c r="P130" s="1"/>
      <c r="Q130" s="1"/>
      <c r="R130" s="1"/>
      <c r="S130" s="1"/>
      <c r="T130" s="1"/>
      <c r="U130" s="1"/>
      <c r="V130" s="1"/>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30"/>
      <c r="BC130" s="104"/>
    </row>
    <row r="131" spans="2:55" ht="12.75">
      <c r="B131" s="153" t="s">
        <v>165</v>
      </c>
      <c r="C131" s="276" t="e">
        <v>#DIV/0!</v>
      </c>
      <c r="D131" s="277" t="e">
        <v>#DIV/0!</v>
      </c>
      <c r="E131" s="277" t="e">
        <v>#DIV/0!</v>
      </c>
      <c r="F131" s="277" t="e">
        <v>#DIV/0!</v>
      </c>
      <c r="G131" s="278" t="e">
        <v>#DIV/0!</v>
      </c>
      <c r="H131" s="278" t="e">
        <v>#DIV/0!</v>
      </c>
      <c r="I131" s="278" t="e">
        <v>#DIV/0!</v>
      </c>
      <c r="J131" s="278" t="e">
        <v>#DIV/0!</v>
      </c>
      <c r="K131" s="278" t="e">
        <v>#DIV/0!</v>
      </c>
      <c r="L131" s="278" t="e">
        <v>#DIV/0!</v>
      </c>
      <c r="M131" s="278" t="e">
        <v>#DIV/0!</v>
      </c>
      <c r="N131" s="278" t="e">
        <v>#DIV/0!</v>
      </c>
      <c r="O131" s="278" t="e">
        <v>#DIV/0!</v>
      </c>
      <c r="P131" s="278" t="e">
        <v>#DIV/0!</v>
      </c>
      <c r="Q131" s="278" t="e">
        <v>#DIV/0!</v>
      </c>
      <c r="R131" s="278"/>
      <c r="S131" s="278" t="e">
        <v>#DIV/0!</v>
      </c>
      <c r="T131" s="278" t="e">
        <v>#DIV/0!</v>
      </c>
      <c r="U131" s="278" t="e">
        <v>#DIV/0!</v>
      </c>
      <c r="V131" s="278" t="e">
        <v>#DIV/0!</v>
      </c>
      <c r="W131" s="155"/>
      <c r="X131" s="155"/>
      <c r="Y131" s="155"/>
      <c r="Z131" s="155"/>
      <c r="AA131" s="155"/>
      <c r="AB131" s="155"/>
      <c r="AC131" s="155"/>
      <c r="AD131" s="155"/>
      <c r="AE131" s="155"/>
      <c r="AF131" s="155"/>
      <c r="AG131" s="155"/>
      <c r="AH131" s="155"/>
      <c r="AI131" s="155"/>
      <c r="AJ131" s="155"/>
      <c r="AK131" s="155"/>
      <c r="AL131" s="155"/>
      <c r="AM131" s="155"/>
      <c r="AN131" s="155"/>
      <c r="AO131" s="155"/>
      <c r="AP131" s="155">
        <v>0.4544682593565107</v>
      </c>
      <c r="AQ131" s="155">
        <v>0.4759660562967853</v>
      </c>
      <c r="AR131" s="155">
        <v>0.49489135094367304</v>
      </c>
      <c r="AS131" s="155">
        <v>0.2763845881238853</v>
      </c>
      <c r="AT131" s="155">
        <v>0.742875830705311</v>
      </c>
      <c r="AU131" s="155">
        <v>0.4509065380477625</v>
      </c>
      <c r="AV131" s="155">
        <v>0.43911622316291576</v>
      </c>
      <c r="AW131" s="155">
        <v>0.42909698829253157</v>
      </c>
      <c r="AX131" s="155">
        <v>0.4262506514119279</v>
      </c>
      <c r="AY131" s="155">
        <v>0.428985314706754</v>
      </c>
      <c r="AZ131" s="155">
        <v>0.43125282039711194</v>
      </c>
      <c r="BA131" s="155">
        <v>0.43814966186550935</v>
      </c>
      <c r="BB131" s="130"/>
      <c r="BC131" s="155">
        <v>0.46731956361084115</v>
      </c>
    </row>
    <row r="132" spans="3:55" ht="12.75">
      <c r="C132" s="56"/>
      <c r="D132" s="56"/>
      <c r="E132" s="56"/>
      <c r="F132" s="56"/>
      <c r="G132" s="1"/>
      <c r="H132" s="1"/>
      <c r="I132" s="1"/>
      <c r="J132" s="1"/>
      <c r="K132" s="1"/>
      <c r="L132" s="1"/>
      <c r="M132" s="1"/>
      <c r="N132" s="1"/>
      <c r="O132" s="1"/>
      <c r="P132" s="1"/>
      <c r="Q132" s="1"/>
      <c r="R132" s="1"/>
      <c r="S132" s="1"/>
      <c r="T132" s="1"/>
      <c r="U132" s="1"/>
      <c r="V132" s="1"/>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30"/>
      <c r="BC132" s="104"/>
    </row>
    <row r="133" spans="1:55"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30"/>
      <c r="BC133" s="104"/>
    </row>
    <row r="134" spans="2:55"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30"/>
      <c r="BC134" s="40">
        <v>0.04257859132510943</v>
      </c>
    </row>
    <row r="135" spans="2:55"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30"/>
      <c r="BC135" s="37">
        <v>0.9224035017906884</v>
      </c>
    </row>
    <row r="136" spans="2:55"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30"/>
      <c r="BC136" s="37">
        <v>0.8938970881531711</v>
      </c>
    </row>
    <row r="137" spans="2:55"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30"/>
      <c r="BC137" s="38">
        <v>0.8574869530309113</v>
      </c>
    </row>
    <row r="138" spans="3:55" ht="12.75">
      <c r="C138" s="56"/>
      <c r="D138" s="56"/>
      <c r="E138" s="56"/>
      <c r="F138" s="56"/>
      <c r="G138" s="1"/>
      <c r="H138" s="1"/>
      <c r="I138" s="1"/>
      <c r="J138" s="1"/>
      <c r="K138" s="1"/>
      <c r="L138" s="1"/>
      <c r="M138" s="1"/>
      <c r="N138" s="1"/>
      <c r="O138" s="1"/>
      <c r="P138" s="1"/>
      <c r="Q138" s="1"/>
      <c r="R138" s="1"/>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30"/>
      <c r="BC138" s="104"/>
    </row>
    <row r="139" spans="1:55" ht="15.75">
      <c r="A139" s="10" t="s">
        <v>37</v>
      </c>
      <c r="C139" s="56"/>
      <c r="D139" s="56"/>
      <c r="E139" s="56"/>
      <c r="F139" s="56"/>
      <c r="G139" s="1"/>
      <c r="H139" s="1"/>
      <c r="I139" s="1"/>
      <c r="J139" s="1"/>
      <c r="K139" s="1"/>
      <c r="L139" s="1"/>
      <c r="M139" s="1"/>
      <c r="N139" s="1"/>
      <c r="O139" s="1"/>
      <c r="P139" s="1"/>
      <c r="Q139" s="1"/>
      <c r="R139" s="1"/>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30"/>
      <c r="BC139" s="104"/>
    </row>
    <row r="140" spans="2:55" ht="12.75">
      <c r="B140" s="29" t="s">
        <v>171</v>
      </c>
      <c r="C140" s="280"/>
      <c r="D140" s="281"/>
      <c r="E140" s="281"/>
      <c r="F140" s="281"/>
      <c r="G140" s="282"/>
      <c r="H140" s="282"/>
      <c r="I140" s="282"/>
      <c r="J140" s="282"/>
      <c r="K140" s="282"/>
      <c r="L140" s="282"/>
      <c r="M140" s="282"/>
      <c r="N140" s="282"/>
      <c r="O140" s="282"/>
      <c r="P140" s="282"/>
      <c r="Q140" s="282"/>
      <c r="R140" s="282"/>
      <c r="S140" s="282"/>
      <c r="T140" s="282"/>
      <c r="U140" s="282"/>
      <c r="V140" s="282"/>
      <c r="W140" s="96"/>
      <c r="X140" s="96"/>
      <c r="Y140" s="96"/>
      <c r="Z140" s="96"/>
      <c r="AA140" s="96"/>
      <c r="AB140" s="96"/>
      <c r="AC140" s="96"/>
      <c r="AD140" s="96"/>
      <c r="AE140" s="96"/>
      <c r="AF140" s="96"/>
      <c r="AG140" s="96"/>
      <c r="AH140" s="96"/>
      <c r="AI140" s="96"/>
      <c r="AJ140" s="96"/>
      <c r="AK140" s="96"/>
      <c r="AL140" s="96"/>
      <c r="AM140" s="96"/>
      <c r="AN140" s="96"/>
      <c r="AO140" s="96"/>
      <c r="AP140" s="96">
        <v>0.10015889540299161</v>
      </c>
      <c r="AQ140" s="96">
        <v>0.10050022022273956</v>
      </c>
      <c r="AR140" s="96">
        <v>0.10099852956263038</v>
      </c>
      <c r="AS140" s="96">
        <v>0.09344192027432491</v>
      </c>
      <c r="AT140" s="96">
        <v>0.10247555834604001</v>
      </c>
      <c r="AU140" s="96">
        <v>0.10579395200783545</v>
      </c>
      <c r="AV140" s="96">
        <v>0.11126213305361443</v>
      </c>
      <c r="AW140" s="96">
        <v>0.11718128863721179</v>
      </c>
      <c r="AX140" s="96">
        <v>0.12082191780821917</v>
      </c>
      <c r="AY140" s="96">
        <v>0.11077562738207197</v>
      </c>
      <c r="AZ140" s="96">
        <v>0.10997396854830083</v>
      </c>
      <c r="BA140" s="96">
        <v>0.10889835741632703</v>
      </c>
      <c r="BB140" s="130"/>
      <c r="BC140" s="96">
        <v>0.10697461406378975</v>
      </c>
    </row>
    <row r="141" spans="2:55" ht="12.75">
      <c r="B141" s="31" t="s">
        <v>172</v>
      </c>
      <c r="C141" s="61"/>
      <c r="D141" s="62"/>
      <c r="E141" s="62"/>
      <c r="F141" s="62"/>
      <c r="G141" s="118"/>
      <c r="H141" s="118"/>
      <c r="I141" s="118"/>
      <c r="J141" s="118"/>
      <c r="K141" s="118"/>
      <c r="L141" s="118"/>
      <c r="M141" s="118"/>
      <c r="N141" s="118"/>
      <c r="O141" s="118"/>
      <c r="P141" s="118"/>
      <c r="Q141" s="118"/>
      <c r="R141" s="118"/>
      <c r="S141" s="118"/>
      <c r="T141" s="118"/>
      <c r="U141" s="118"/>
      <c r="V141" s="118"/>
      <c r="W141" s="86"/>
      <c r="X141" s="86"/>
      <c r="Y141" s="86"/>
      <c r="Z141" s="86"/>
      <c r="AA141" s="86"/>
      <c r="AB141" s="86"/>
      <c r="AC141" s="86"/>
      <c r="AD141" s="86"/>
      <c r="AE141" s="86"/>
      <c r="AF141" s="86"/>
      <c r="AG141" s="86"/>
      <c r="AH141" s="86"/>
      <c r="AI141" s="86"/>
      <c r="AJ141" s="86"/>
      <c r="AK141" s="86"/>
      <c r="AL141" s="86"/>
      <c r="AM141" s="86"/>
      <c r="AN141" s="86"/>
      <c r="AO141" s="86"/>
      <c r="AP141" s="86">
        <v>0.08047047650357059</v>
      </c>
      <c r="AQ141" s="86">
        <v>0.0733184420814195</v>
      </c>
      <c r="AR141" s="86">
        <v>0.08157507779639572</v>
      </c>
      <c r="AS141" s="86">
        <v>0.07965709387055293</v>
      </c>
      <c r="AT141" s="86">
        <v>0.08215983496277693</v>
      </c>
      <c r="AU141" s="86">
        <v>0.0808643486777669</v>
      </c>
      <c r="AV141" s="86">
        <v>0.08257124706369022</v>
      </c>
      <c r="AW141" s="86">
        <v>0.08724505524817057</v>
      </c>
      <c r="AX141" s="86">
        <v>0.09323126510878324</v>
      </c>
      <c r="AY141" s="86">
        <v>0.08945866125492914</v>
      </c>
      <c r="AZ141" s="86">
        <v>0.09096744285561459</v>
      </c>
      <c r="BA141" s="86">
        <v>0.08811905644065704</v>
      </c>
      <c r="BB141" s="130"/>
      <c r="BC141" s="86">
        <v>0.08409336231598202</v>
      </c>
    </row>
    <row r="142" spans="2:55" ht="12.75">
      <c r="B142" s="21" t="s">
        <v>23</v>
      </c>
      <c r="C142" s="61"/>
      <c r="D142" s="62"/>
      <c r="E142" s="62"/>
      <c r="F142" s="62"/>
      <c r="G142" s="118"/>
      <c r="H142" s="118"/>
      <c r="I142" s="118"/>
      <c r="J142" s="118"/>
      <c r="K142" s="118"/>
      <c r="L142" s="118"/>
      <c r="M142" s="118"/>
      <c r="N142" s="118"/>
      <c r="O142" s="118"/>
      <c r="P142" s="118"/>
      <c r="Q142" s="118"/>
      <c r="R142" s="118"/>
      <c r="S142" s="118"/>
      <c r="T142" s="118"/>
      <c r="U142" s="118"/>
      <c r="V142" s="118"/>
      <c r="W142" s="86"/>
      <c r="X142" s="86"/>
      <c r="Y142" s="86"/>
      <c r="Z142" s="86"/>
      <c r="AA142" s="86"/>
      <c r="AB142" s="86"/>
      <c r="AC142" s="86"/>
      <c r="AD142" s="86"/>
      <c r="AE142" s="86"/>
      <c r="AF142" s="86"/>
      <c r="AG142" s="86"/>
      <c r="AH142" s="86"/>
      <c r="AI142" s="86"/>
      <c r="AJ142" s="86"/>
      <c r="AK142" s="86"/>
      <c r="AL142" s="86"/>
      <c r="AM142" s="86"/>
      <c r="AN142" s="86"/>
      <c r="AO142" s="86"/>
      <c r="AP142" s="86">
        <v>0.5159717275765712</v>
      </c>
      <c r="AQ142" s="86">
        <v>0.5415277166047946</v>
      </c>
      <c r="AR142" s="86">
        <v>0.5241083336183018</v>
      </c>
      <c r="AS142" s="86">
        <v>0.5011401628804115</v>
      </c>
      <c r="AT142" s="86">
        <v>0.49988040780937004</v>
      </c>
      <c r="AU142" s="86">
        <v>0.5147833006856023</v>
      </c>
      <c r="AV142" s="86">
        <v>0.5055475940727171</v>
      </c>
      <c r="AW142" s="86">
        <v>0.48313348801739386</v>
      </c>
      <c r="AX142" s="86">
        <v>0.49205479452054796</v>
      </c>
      <c r="AY142" s="86">
        <v>0.513438598227986</v>
      </c>
      <c r="AZ142" s="86">
        <v>0.5050993117712085</v>
      </c>
      <c r="BA142" s="86">
        <v>0.5013122144003952</v>
      </c>
      <c r="BB142" s="130"/>
      <c r="BC142" s="86">
        <v>0.5080753783032722</v>
      </c>
    </row>
    <row r="143" spans="2:55" ht="12.75">
      <c r="B143" s="82" t="s">
        <v>25</v>
      </c>
      <c r="C143" s="61"/>
      <c r="D143" s="62"/>
      <c r="E143" s="62"/>
      <c r="F143" s="62"/>
      <c r="G143" s="118"/>
      <c r="H143" s="118"/>
      <c r="I143" s="118"/>
      <c r="J143" s="118"/>
      <c r="K143" s="118"/>
      <c r="L143" s="118"/>
      <c r="M143" s="118"/>
      <c r="N143" s="118"/>
      <c r="O143" s="118"/>
      <c r="P143" s="118"/>
      <c r="Q143" s="118"/>
      <c r="R143" s="118"/>
      <c r="S143" s="118"/>
      <c r="T143" s="118"/>
      <c r="U143" s="118"/>
      <c r="V143" s="118"/>
      <c r="W143" s="87"/>
      <c r="X143" s="87"/>
      <c r="Y143" s="87"/>
      <c r="Z143" s="87"/>
      <c r="AA143" s="87"/>
      <c r="AB143" s="87"/>
      <c r="AC143" s="87"/>
      <c r="AD143" s="87"/>
      <c r="AE143" s="87"/>
      <c r="AF143" s="87"/>
      <c r="AG143" s="87"/>
      <c r="AH143" s="87"/>
      <c r="AI143" s="87"/>
      <c r="AJ143" s="87"/>
      <c r="AK143" s="87"/>
      <c r="AL143" s="87"/>
      <c r="AM143" s="87"/>
      <c r="AN143" s="87"/>
      <c r="AO143" s="87"/>
      <c r="AP143" s="87">
        <v>0.3515241173999598</v>
      </c>
      <c r="AQ143" s="87">
        <v>0.36703265588623923</v>
      </c>
      <c r="AR143" s="87">
        <v>0.3547002701501214</v>
      </c>
      <c r="AS143" s="87">
        <v>0.3451693099014145</v>
      </c>
      <c r="AT143" s="87">
        <v>0.35246808383412565</v>
      </c>
      <c r="AU143" s="87">
        <v>0.3566050440744368</v>
      </c>
      <c r="AV143" s="87">
        <v>0.3474670173002201</v>
      </c>
      <c r="AW143" s="87">
        <v>0.3305154873359186</v>
      </c>
      <c r="AX143" s="87">
        <v>0.3353102336825141</v>
      </c>
      <c r="AY143" s="87">
        <v>0.33900905806068404</v>
      </c>
      <c r="AZ143" s="87">
        <v>0.3322576043932532</v>
      </c>
      <c r="BA143" s="87">
        <v>0.33680684204026184</v>
      </c>
      <c r="BB143" s="130"/>
      <c r="BC143" s="87">
        <v>0.345888278103735</v>
      </c>
    </row>
    <row r="144" spans="2:55" ht="12.75">
      <c r="B144" s="82" t="s">
        <v>26</v>
      </c>
      <c r="C144" s="61"/>
      <c r="D144" s="62"/>
      <c r="E144" s="62"/>
      <c r="F144" s="62"/>
      <c r="G144" s="118"/>
      <c r="H144" s="118"/>
      <c r="I144" s="118"/>
      <c r="J144" s="118"/>
      <c r="K144" s="118"/>
      <c r="L144" s="118"/>
      <c r="M144" s="118"/>
      <c r="N144" s="118"/>
      <c r="O144" s="118"/>
      <c r="P144" s="118"/>
      <c r="Q144" s="118"/>
      <c r="R144" s="118"/>
      <c r="S144" s="118"/>
      <c r="T144" s="118"/>
      <c r="U144" s="118"/>
      <c r="V144" s="118"/>
      <c r="W144" s="87"/>
      <c r="X144" s="87"/>
      <c r="Y144" s="87"/>
      <c r="Z144" s="87"/>
      <c r="AA144" s="87"/>
      <c r="AB144" s="87"/>
      <c r="AC144" s="87"/>
      <c r="AD144" s="87"/>
      <c r="AE144" s="87"/>
      <c r="AF144" s="87"/>
      <c r="AG144" s="87"/>
      <c r="AH144" s="87"/>
      <c r="AI144" s="87"/>
      <c r="AJ144" s="87"/>
      <c r="AK144" s="87"/>
      <c r="AL144" s="87"/>
      <c r="AM144" s="87"/>
      <c r="AN144" s="87"/>
      <c r="AO144" s="87"/>
      <c r="AP144" s="87">
        <v>0.08204116669406243</v>
      </c>
      <c r="AQ144" s="87">
        <v>0.08675202919524319</v>
      </c>
      <c r="AR144" s="87">
        <v>0.08798686865232705</v>
      </c>
      <c r="AS144" s="87">
        <v>0.07871410201457352</v>
      </c>
      <c r="AT144" s="87">
        <v>0.07393787185696774</v>
      </c>
      <c r="AU144" s="87">
        <v>0.08118572477962782</v>
      </c>
      <c r="AV144" s="87">
        <v>0.08308833306247876</v>
      </c>
      <c r="AW144" s="87">
        <v>0.0773312131881683</v>
      </c>
      <c r="AX144" s="87">
        <v>0.07879129734085415</v>
      </c>
      <c r="AY144" s="87">
        <v>0.08275998614067218</v>
      </c>
      <c r="AZ144" s="87">
        <v>0.0898263381235959</v>
      </c>
      <c r="BA144" s="87">
        <v>0.08924601704334939</v>
      </c>
      <c r="BB144" s="130"/>
      <c r="BC144" s="87">
        <v>0.08255596699868821</v>
      </c>
    </row>
    <row r="145" spans="2:55" ht="12.75">
      <c r="B145" s="82" t="s">
        <v>6</v>
      </c>
      <c r="C145" s="61"/>
      <c r="D145" s="62"/>
      <c r="E145" s="62"/>
      <c r="F145" s="62"/>
      <c r="G145" s="118"/>
      <c r="H145" s="118"/>
      <c r="I145" s="118"/>
      <c r="J145" s="118"/>
      <c r="K145" s="118"/>
      <c r="L145" s="118"/>
      <c r="M145" s="118"/>
      <c r="N145" s="118"/>
      <c r="O145" s="118"/>
      <c r="P145" s="118"/>
      <c r="Q145" s="118"/>
      <c r="R145" s="118"/>
      <c r="S145" s="118"/>
      <c r="T145" s="118"/>
      <c r="U145" s="118"/>
      <c r="V145" s="118"/>
      <c r="W145" s="87"/>
      <c r="X145" s="87"/>
      <c r="Y145" s="87"/>
      <c r="Z145" s="87"/>
      <c r="AA145" s="87"/>
      <c r="AB145" s="87"/>
      <c r="AC145" s="87"/>
      <c r="AD145" s="87"/>
      <c r="AE145" s="87"/>
      <c r="AF145" s="87"/>
      <c r="AG145" s="87"/>
      <c r="AH145" s="87"/>
      <c r="AI145" s="87"/>
      <c r="AJ145" s="87"/>
      <c r="AK145" s="87"/>
      <c r="AL145" s="87"/>
      <c r="AM145" s="87"/>
      <c r="AN145" s="87"/>
      <c r="AO145" s="87"/>
      <c r="AP145" s="87">
        <v>0.0824064434825489</v>
      </c>
      <c r="AQ145" s="87">
        <v>0.08774303152331216</v>
      </c>
      <c r="AR145" s="87">
        <v>0.08142119481585337</v>
      </c>
      <c r="AS145" s="87">
        <v>0.07725675096442348</v>
      </c>
      <c r="AT145" s="87">
        <v>0.07347445211827668</v>
      </c>
      <c r="AU145" s="87">
        <v>0.0769925318315377</v>
      </c>
      <c r="AV145" s="87">
        <v>0.07499224371001817</v>
      </c>
      <c r="AW145" s="87">
        <v>0.07528678749330694</v>
      </c>
      <c r="AX145" s="87">
        <v>0.0779532634971797</v>
      </c>
      <c r="AY145" s="87">
        <v>0.09166955402662971</v>
      </c>
      <c r="AZ145" s="87">
        <v>0.08301536925435937</v>
      </c>
      <c r="BA145" s="87">
        <v>0.07525935531678399</v>
      </c>
      <c r="BB145" s="130"/>
      <c r="BC145" s="87">
        <v>0.07963113320084894</v>
      </c>
    </row>
    <row r="146" spans="2:55" ht="12.75">
      <c r="B146" s="31" t="s">
        <v>173</v>
      </c>
      <c r="C146" s="61"/>
      <c r="D146" s="62"/>
      <c r="E146" s="62"/>
      <c r="F146" s="62"/>
      <c r="G146" s="118"/>
      <c r="H146" s="118"/>
      <c r="I146" s="118"/>
      <c r="J146" s="118"/>
      <c r="K146" s="118"/>
      <c r="L146" s="118"/>
      <c r="M146" s="118"/>
      <c r="N146" s="118"/>
      <c r="O146" s="118"/>
      <c r="P146" s="118"/>
      <c r="Q146" s="118"/>
      <c r="R146" s="118"/>
      <c r="S146" s="118"/>
      <c r="T146" s="118"/>
      <c r="U146" s="118"/>
      <c r="V146" s="118"/>
      <c r="W146" s="86"/>
      <c r="X146" s="86"/>
      <c r="Y146" s="86"/>
      <c r="Z146" s="86"/>
      <c r="AA146" s="86"/>
      <c r="AB146" s="86"/>
      <c r="AC146" s="86"/>
      <c r="AD146" s="86"/>
      <c r="AE146" s="86"/>
      <c r="AF146" s="86"/>
      <c r="AG146" s="86"/>
      <c r="AH146" s="86"/>
      <c r="AI146" s="86"/>
      <c r="AJ146" s="86"/>
      <c r="AK146" s="86"/>
      <c r="AL146" s="86"/>
      <c r="AM146" s="86"/>
      <c r="AN146" s="86"/>
      <c r="AO146" s="86"/>
      <c r="AP146" s="86">
        <v>0.012474202326813143</v>
      </c>
      <c r="AQ146" s="86">
        <v>0.013292015352670987</v>
      </c>
      <c r="AR146" s="86">
        <v>0.014191430427794686</v>
      </c>
      <c r="AS146" s="86">
        <v>0.015705100728675526</v>
      </c>
      <c r="AT146" s="86">
        <v>0.015098514067031422</v>
      </c>
      <c r="AU146" s="86">
        <v>0.014109941234084232</v>
      </c>
      <c r="AV146" s="86">
        <v>0.012779411112916809</v>
      </c>
      <c r="AW146" s="86">
        <v>0.012282779769920982</v>
      </c>
      <c r="AX146" s="86">
        <v>0.012586623690572118</v>
      </c>
      <c r="AY146" s="86">
        <v>0.015575244600636869</v>
      </c>
      <c r="AZ146" s="86">
        <v>0.012855257996648006</v>
      </c>
      <c r="BA146" s="86">
        <v>0.011809929603556873</v>
      </c>
      <c r="BB146" s="130"/>
      <c r="BC146" s="86">
        <v>0.013562312469518908</v>
      </c>
    </row>
    <row r="147" spans="2:55" ht="12.75">
      <c r="B147" s="31" t="s">
        <v>174</v>
      </c>
      <c r="C147" s="61"/>
      <c r="D147" s="62"/>
      <c r="E147" s="62"/>
      <c r="F147" s="62"/>
      <c r="G147" s="94"/>
      <c r="H147" s="94"/>
      <c r="I147" s="94"/>
      <c r="J147" s="94"/>
      <c r="K147" s="94"/>
      <c r="L147" s="94"/>
      <c r="M147" s="94"/>
      <c r="N147" s="94"/>
      <c r="O147" s="94"/>
      <c r="P147" s="94"/>
      <c r="Q147" s="94"/>
      <c r="R147" s="94"/>
      <c r="S147" s="94"/>
      <c r="T147" s="94"/>
      <c r="U147" s="94"/>
      <c r="V147" s="94"/>
      <c r="W147" s="33"/>
      <c r="X147" s="33"/>
      <c r="Y147" s="33"/>
      <c r="Z147" s="33"/>
      <c r="AA147" s="33"/>
      <c r="AB147" s="33"/>
      <c r="AC147" s="33"/>
      <c r="AD147" s="33"/>
      <c r="AE147" s="33"/>
      <c r="AF147" s="33"/>
      <c r="AG147" s="33"/>
      <c r="AH147" s="33"/>
      <c r="AI147" s="33"/>
      <c r="AJ147" s="33"/>
      <c r="AK147" s="33"/>
      <c r="AL147" s="33"/>
      <c r="AM147" s="33"/>
      <c r="AN147" s="33"/>
      <c r="AO147" s="33"/>
      <c r="AP147" s="33">
        <v>0.2909246981900535</v>
      </c>
      <c r="AQ147" s="33">
        <v>0.27136160573837537</v>
      </c>
      <c r="AR147" s="33">
        <v>0.2791266285948774</v>
      </c>
      <c r="AS147" s="33">
        <v>0.31005572224603517</v>
      </c>
      <c r="AT147" s="33">
        <v>0.3003856848147816</v>
      </c>
      <c r="AU147" s="33">
        <v>0.2844484573947111</v>
      </c>
      <c r="AV147" s="33">
        <v>0.2878396146970615</v>
      </c>
      <c r="AW147" s="33">
        <v>0.3001573883273028</v>
      </c>
      <c r="AX147" s="33">
        <v>0.2813053988718775</v>
      </c>
      <c r="AY147" s="33">
        <v>0.2707518685343761</v>
      </c>
      <c r="AZ147" s="33">
        <v>0.28110401882822805</v>
      </c>
      <c r="BA147" s="33">
        <v>0.28986044213906387</v>
      </c>
      <c r="BB147" s="130"/>
      <c r="BC147" s="86">
        <v>0.28729433284743716</v>
      </c>
    </row>
    <row r="148" spans="2:55" ht="12.75">
      <c r="B148" s="82" t="s">
        <v>7</v>
      </c>
      <c r="C148" s="61"/>
      <c r="D148" s="62"/>
      <c r="E148" s="62"/>
      <c r="F148" s="62"/>
      <c r="G148" s="118"/>
      <c r="H148" s="118"/>
      <c r="I148" s="118"/>
      <c r="J148" s="118"/>
      <c r="K148" s="118"/>
      <c r="L148" s="118"/>
      <c r="M148" s="118"/>
      <c r="N148" s="118"/>
      <c r="O148" s="118"/>
      <c r="P148" s="118"/>
      <c r="Q148" s="118"/>
      <c r="R148" s="118"/>
      <c r="S148" s="118"/>
      <c r="T148" s="118"/>
      <c r="U148" s="118"/>
      <c r="V148" s="118"/>
      <c r="W148" s="87"/>
      <c r="X148" s="87"/>
      <c r="Y148" s="87"/>
      <c r="Z148" s="87"/>
      <c r="AA148" s="87"/>
      <c r="AB148" s="87"/>
      <c r="AC148" s="87"/>
      <c r="AD148" s="87"/>
      <c r="AE148" s="87"/>
      <c r="AF148" s="87"/>
      <c r="AG148" s="87"/>
      <c r="AH148" s="87"/>
      <c r="AI148" s="87"/>
      <c r="AJ148" s="87"/>
      <c r="AK148" s="87"/>
      <c r="AL148" s="87"/>
      <c r="AM148" s="87"/>
      <c r="AN148" s="87"/>
      <c r="AO148" s="87"/>
      <c r="AP148" s="87">
        <v>0.02858290869906672</v>
      </c>
      <c r="AQ148" s="87">
        <v>0.023296419807462405</v>
      </c>
      <c r="AR148" s="87">
        <v>0.026826932941216703</v>
      </c>
      <c r="AS148" s="87">
        <v>0.0228204029147021</v>
      </c>
      <c r="AT148" s="87">
        <v>0.015756271115496157</v>
      </c>
      <c r="AU148" s="87">
        <v>0.013834476003917727</v>
      </c>
      <c r="AV148" s="87">
        <v>0.01323740156898666</v>
      </c>
      <c r="AW148" s="87">
        <v>0.017539874413850173</v>
      </c>
      <c r="AX148" s="87">
        <v>0.017453666398066076</v>
      </c>
      <c r="AY148" s="87">
        <v>0.018099622168324836</v>
      </c>
      <c r="AZ148" s="87">
        <v>0.01816852690511001</v>
      </c>
      <c r="BA148" s="87">
        <v>0.018309250339631964</v>
      </c>
      <c r="BB148" s="130"/>
      <c r="BC148" s="87">
        <v>0.019272830928394935</v>
      </c>
    </row>
    <row r="149" spans="2:55" ht="12.75">
      <c r="B149" s="82" t="s">
        <v>8</v>
      </c>
      <c r="C149" s="61"/>
      <c r="D149" s="62"/>
      <c r="E149" s="62"/>
      <c r="F149" s="62"/>
      <c r="G149" s="118"/>
      <c r="H149" s="118"/>
      <c r="I149" s="118"/>
      <c r="J149" s="118"/>
      <c r="K149" s="118"/>
      <c r="L149" s="118"/>
      <c r="M149" s="118"/>
      <c r="N149" s="118"/>
      <c r="O149" s="118"/>
      <c r="P149" s="118"/>
      <c r="Q149" s="118"/>
      <c r="R149" s="118"/>
      <c r="S149" s="118"/>
      <c r="T149" s="118"/>
      <c r="U149" s="118"/>
      <c r="V149" s="118"/>
      <c r="W149" s="87"/>
      <c r="X149" s="87"/>
      <c r="Y149" s="87"/>
      <c r="Z149" s="87"/>
      <c r="AA149" s="87"/>
      <c r="AB149" s="87"/>
      <c r="AC149" s="87"/>
      <c r="AD149" s="87"/>
      <c r="AE149" s="87"/>
      <c r="AF149" s="87"/>
      <c r="AG149" s="87"/>
      <c r="AH149" s="87"/>
      <c r="AI149" s="87"/>
      <c r="AJ149" s="87"/>
      <c r="AK149" s="87"/>
      <c r="AL149" s="87"/>
      <c r="AM149" s="87"/>
      <c r="AN149" s="87"/>
      <c r="AO149" s="87"/>
      <c r="AP149" s="87">
        <v>0.07113765455774113</v>
      </c>
      <c r="AQ149" s="87">
        <v>0.0718083432957906</v>
      </c>
      <c r="AR149" s="87">
        <v>0.07394932120507472</v>
      </c>
      <c r="AS149" s="87">
        <v>0.07233604800685813</v>
      </c>
      <c r="AT149" s="87">
        <v>0.07208419290220348</v>
      </c>
      <c r="AU149" s="87">
        <v>0.0681011263467189</v>
      </c>
      <c r="AV149" s="87">
        <v>0.06317313516628008</v>
      </c>
      <c r="AW149" s="87">
        <v>0.06321494053317324</v>
      </c>
      <c r="AX149" s="87">
        <v>0.06860596293311845</v>
      </c>
      <c r="AY149" s="87">
        <v>0.06279595439621179</v>
      </c>
      <c r="AZ149" s="87">
        <v>0.06359875904860393</v>
      </c>
      <c r="BA149" s="87">
        <v>0.06539459058910707</v>
      </c>
      <c r="BB149" s="130"/>
      <c r="BC149" s="87">
        <v>0.06797232688428871</v>
      </c>
    </row>
    <row r="150" spans="2:55" ht="12.75">
      <c r="B150" s="95" t="s">
        <v>9</v>
      </c>
      <c r="C150" s="119"/>
      <c r="D150" s="120"/>
      <c r="E150" s="120"/>
      <c r="F150" s="120"/>
      <c r="G150" s="118"/>
      <c r="H150" s="118"/>
      <c r="I150" s="118"/>
      <c r="J150" s="118"/>
      <c r="K150" s="118"/>
      <c r="L150" s="118"/>
      <c r="M150" s="118"/>
      <c r="N150" s="118"/>
      <c r="O150" s="118"/>
      <c r="P150" s="118"/>
      <c r="Q150" s="118"/>
      <c r="R150" s="118"/>
      <c r="S150" s="118"/>
      <c r="T150" s="118"/>
      <c r="U150" s="118"/>
      <c r="V150" s="118"/>
      <c r="W150" s="87"/>
      <c r="X150" s="87"/>
      <c r="Y150" s="87"/>
      <c r="Z150" s="87"/>
      <c r="AA150" s="87"/>
      <c r="AB150" s="87"/>
      <c r="AC150" s="87"/>
      <c r="AD150" s="87"/>
      <c r="AE150" s="87"/>
      <c r="AF150" s="87"/>
      <c r="AG150" s="87"/>
      <c r="AH150" s="87"/>
      <c r="AI150" s="87"/>
      <c r="AJ150" s="87"/>
      <c r="AK150" s="87"/>
      <c r="AL150" s="87"/>
      <c r="AM150" s="87"/>
      <c r="AN150" s="87"/>
      <c r="AO150" s="87"/>
      <c r="AP150" s="87">
        <v>0.06198747100615491</v>
      </c>
      <c r="AQ150" s="87">
        <v>0.07270496444975776</v>
      </c>
      <c r="AR150" s="87">
        <v>0.09270594672229251</v>
      </c>
      <c r="AS150" s="87">
        <v>0.13004714959279898</v>
      </c>
      <c r="AT150" s="87">
        <v>0.1308189075253386</v>
      </c>
      <c r="AU150" s="87">
        <v>0.12350024485798237</v>
      </c>
      <c r="AV150" s="87">
        <v>0.12446998685124175</v>
      </c>
      <c r="AW150" s="87">
        <v>0.14291509143126024</v>
      </c>
      <c r="AX150" s="87">
        <v>0.16799355358581788</v>
      </c>
      <c r="AY150" s="87">
        <v>0.15004372287944034</v>
      </c>
      <c r="AZ150" s="87">
        <v>0.15392433049245802</v>
      </c>
      <c r="BA150" s="87">
        <v>0.15553600098802026</v>
      </c>
      <c r="BB150" s="130"/>
      <c r="BC150" s="87">
        <v>0.12604885350568013</v>
      </c>
    </row>
    <row r="151" spans="2:55" ht="12.75">
      <c r="B151" s="84" t="s">
        <v>48</v>
      </c>
      <c r="C151" s="121"/>
      <c r="D151" s="121"/>
      <c r="E151" s="121"/>
      <c r="F151" s="121"/>
      <c r="G151" s="121"/>
      <c r="H151" s="121"/>
      <c r="I151" s="121"/>
      <c r="J151" s="121"/>
      <c r="K151" s="121"/>
      <c r="L151" s="121"/>
      <c r="M151" s="121"/>
      <c r="N151" s="121"/>
      <c r="O151" s="121"/>
      <c r="P151" s="121"/>
      <c r="Q151" s="121"/>
      <c r="R151" s="121"/>
      <c r="S151" s="121"/>
      <c r="T151" s="121"/>
      <c r="U151" s="121"/>
      <c r="V151" s="121"/>
      <c r="W151" s="279"/>
      <c r="X151" s="279"/>
      <c r="Y151" s="279"/>
      <c r="Z151" s="279"/>
      <c r="AA151" s="279"/>
      <c r="AB151" s="279"/>
      <c r="AC151" s="279"/>
      <c r="AD151" s="279"/>
      <c r="AE151" s="279"/>
      <c r="AF151" s="279"/>
      <c r="AG151" s="279"/>
      <c r="AH151" s="279"/>
      <c r="AI151" s="279"/>
      <c r="AJ151" s="279"/>
      <c r="AK151" s="279"/>
      <c r="AL151" s="279"/>
      <c r="AM151" s="279"/>
      <c r="AN151" s="279"/>
      <c r="AO151" s="279"/>
      <c r="AP151" s="279">
        <v>0.12921666392709075</v>
      </c>
      <c r="AQ151" s="279">
        <v>0.10355187818536463</v>
      </c>
      <c r="AR151" s="279">
        <v>0.08564442772629347</v>
      </c>
      <c r="AS151" s="279">
        <v>0.08485212173167596</v>
      </c>
      <c r="AT151" s="279">
        <v>0.08172631327174336</v>
      </c>
      <c r="AU151" s="279">
        <v>0.07901261018609207</v>
      </c>
      <c r="AV151" s="279">
        <v>0.08695909111055299</v>
      </c>
      <c r="AW151" s="279">
        <v>0.07648748194901916</v>
      </c>
      <c r="AX151" s="279">
        <v>0.027252215954875102</v>
      </c>
      <c r="AY151" s="279">
        <v>0.03981256909039912</v>
      </c>
      <c r="AZ151" s="279">
        <v>0.04541240238205613</v>
      </c>
      <c r="BA151" s="279">
        <v>0.05062060022230456</v>
      </c>
      <c r="BB151" s="130"/>
      <c r="BC151" s="279">
        <v>0.07400032152907339</v>
      </c>
    </row>
    <row r="152" spans="3:6" ht="12.75">
      <c r="C152" s="28"/>
      <c r="D152" s="28"/>
      <c r="E152" s="28"/>
      <c r="F152" s="28"/>
    </row>
    <row r="153" ht="12.75">
      <c r="A153" s="26" t="s">
        <v>189</v>
      </c>
    </row>
    <row r="154" spans="1:57" ht="12.75">
      <c r="A154" s="328" t="s">
        <v>81</v>
      </c>
      <c r="B154" s="329"/>
      <c r="C154" s="329"/>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29"/>
      <c r="AW154" s="329"/>
      <c r="AX154" s="329"/>
      <c r="AY154" s="329"/>
      <c r="AZ154" s="329"/>
      <c r="BA154" s="329"/>
      <c r="BB154" s="329"/>
      <c r="BC154" s="329"/>
      <c r="BD154" s="329"/>
      <c r="BE154" s="329"/>
    </row>
    <row r="155" spans="1:57" ht="18.75" customHeight="1">
      <c r="A155" s="324" t="s">
        <v>38</v>
      </c>
      <c r="B155" s="324"/>
      <c r="C155" s="324"/>
      <c r="D155" s="324"/>
      <c r="E155" s="324"/>
      <c r="F155" s="324"/>
      <c r="G155" s="324"/>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row>
    <row r="156" spans="1:57" ht="29.25" customHeight="1">
      <c r="A156" s="322" t="s">
        <v>91</v>
      </c>
      <c r="B156" s="330"/>
      <c r="C156" s="330"/>
      <c r="D156" s="330"/>
      <c r="E156" s="330"/>
      <c r="F156" s="330"/>
      <c r="G156" s="330"/>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row>
    <row r="157" spans="1:57" ht="20.25" customHeight="1">
      <c r="A157" s="324" t="s">
        <v>30</v>
      </c>
      <c r="B157" s="324"/>
      <c r="C157" s="324"/>
      <c r="D157" s="324"/>
      <c r="E157" s="324"/>
      <c r="F157" s="324"/>
      <c r="G157" s="324"/>
      <c r="H157" s="324"/>
      <c r="I157" s="324"/>
      <c r="J157" s="324"/>
      <c r="K157" s="324"/>
      <c r="L157" s="324"/>
      <c r="M157" s="324"/>
      <c r="N157" s="324"/>
      <c r="O157" s="324"/>
      <c r="P157" s="324"/>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29"/>
      <c r="AY157" s="329"/>
      <c r="AZ157" s="329"/>
      <c r="BA157" s="329"/>
      <c r="BB157" s="329"/>
      <c r="BC157" s="329"/>
      <c r="BD157" s="329"/>
      <c r="BE157" s="329"/>
    </row>
    <row r="158" spans="1:53" ht="30" customHeight="1">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row>
    <row r="159" ht="12.75">
      <c r="A159" s="2" t="s">
        <v>681</v>
      </c>
    </row>
    <row r="160" spans="7:53"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row>
    <row r="161" ht="15.75" customHeight="1"/>
    <row r="164" ht="12.75">
      <c r="BC164" s="44"/>
    </row>
  </sheetData>
  <sheetProtection/>
  <mergeCells count="5">
    <mergeCell ref="A154:BE154"/>
    <mergeCell ref="A155:BE155"/>
    <mergeCell ref="A156:BE156"/>
    <mergeCell ref="A157:BE157"/>
    <mergeCell ref="A158:W158"/>
  </mergeCells>
  <conditionalFormatting sqref="BC158:BC65536 S20:V22 W158:AD65536 W1:AD5 BC1:BC5 BC7 W7:AP7 W35:AP116 W34:AO34 BC35:BC116 BC126:BC153 W126:AP153 W125:AO125 BC119:BC124 W119:AP124 W117:AO118 BC9:BC33 W9:AP33 W8:AO8">
    <cfRule type="cellIs" priority="61" dxfId="0" operator="equal" stopIfTrue="1">
      <formula>"NCA"</formula>
    </cfRule>
  </conditionalFormatting>
  <conditionalFormatting sqref="AE1:AF5 AE158:AF65536">
    <cfRule type="cellIs" priority="56" dxfId="0" operator="equal" stopIfTrue="1">
      <formula>"NCA"</formula>
    </cfRule>
  </conditionalFormatting>
  <conditionalFormatting sqref="AG1:AG5 AG158:AG65536">
    <cfRule type="cellIs" priority="55" dxfId="0" operator="equal" stopIfTrue="1">
      <formula>"NCA"</formula>
    </cfRule>
  </conditionalFormatting>
  <conditionalFormatting sqref="AH1:AH5 AH158:AH65536">
    <cfRule type="cellIs" priority="54" dxfId="0" operator="equal" stopIfTrue="1">
      <formula>"NCA"</formula>
    </cfRule>
  </conditionalFormatting>
  <conditionalFormatting sqref="AI158:AJ65536 AI1:AJ5">
    <cfRule type="cellIs" priority="53" dxfId="0" operator="equal" stopIfTrue="1">
      <formula>"NCA"</formula>
    </cfRule>
  </conditionalFormatting>
  <conditionalFormatting sqref="AK158:AK65536 AK1:AK5">
    <cfRule type="cellIs" priority="52" dxfId="0" operator="equal" stopIfTrue="1">
      <formula>"NCA"</formula>
    </cfRule>
  </conditionalFormatting>
  <conditionalFormatting sqref="AL158:AL65536 AL1:AL5">
    <cfRule type="cellIs" priority="51" dxfId="0" operator="equal" stopIfTrue="1">
      <formula>"NCA"</formula>
    </cfRule>
  </conditionalFormatting>
  <conditionalFormatting sqref="AM158:AM65536 AM1:AM5">
    <cfRule type="cellIs" priority="50" dxfId="0" operator="equal" stopIfTrue="1">
      <formula>"NCA"</formula>
    </cfRule>
  </conditionalFormatting>
  <conditionalFormatting sqref="AN158:AN65536 AN1:AN5">
    <cfRule type="cellIs" priority="49" dxfId="0" operator="equal" stopIfTrue="1">
      <formula>"NCA"</formula>
    </cfRule>
  </conditionalFormatting>
  <conditionalFormatting sqref="AO158:AO65536 AO1:AO5">
    <cfRule type="cellIs" priority="48" dxfId="0" operator="equal" stopIfTrue="1">
      <formula>"NCA"</formula>
    </cfRule>
  </conditionalFormatting>
  <conditionalFormatting sqref="AP158:AP65536 AP1:AP5">
    <cfRule type="cellIs" priority="46" dxfId="0" operator="equal" stopIfTrue="1">
      <formula>"NCA"</formula>
    </cfRule>
  </conditionalFormatting>
  <conditionalFormatting sqref="AQ7 AQ134:AQ153 AQ35:AQ116 AQ9:AQ33">
    <cfRule type="cellIs" priority="45" dxfId="0" operator="equal" stopIfTrue="1">
      <formula>"NCA"</formula>
    </cfRule>
  </conditionalFormatting>
  <conditionalFormatting sqref="AQ158:AQ65536 AQ1:AQ5">
    <cfRule type="cellIs" priority="44" dxfId="0" operator="equal" stopIfTrue="1">
      <formula>"NCA"</formula>
    </cfRule>
  </conditionalFormatting>
  <conditionalFormatting sqref="AR7 AR134:AR153 AR35:AR116 AR9:AR33">
    <cfRule type="cellIs" priority="39" dxfId="0" operator="equal" stopIfTrue="1">
      <formula>"NCA"</formula>
    </cfRule>
  </conditionalFormatting>
  <conditionalFormatting sqref="AR158:AR65536 AR1:AR5">
    <cfRule type="cellIs" priority="38" dxfId="0" operator="equal" stopIfTrue="1">
      <formula>"NCA"</formula>
    </cfRule>
  </conditionalFormatting>
  <conditionalFormatting sqref="AS7 AS134:AS153 AS35:AS116 AS9:AS33">
    <cfRule type="cellIs" priority="36" dxfId="0" operator="equal" stopIfTrue="1">
      <formula>"NCA"</formula>
    </cfRule>
  </conditionalFormatting>
  <conditionalFormatting sqref="AS158:AS65536 AS1:AS5">
    <cfRule type="cellIs" priority="35" dxfId="0" operator="equal" stopIfTrue="1">
      <formula>"NCA"</formula>
    </cfRule>
  </conditionalFormatting>
  <conditionalFormatting sqref="AT7 AT134:AT153 AT35:AT116 AT9:AT33">
    <cfRule type="cellIs" priority="33" dxfId="0" operator="equal" stopIfTrue="1">
      <formula>"NCA"</formula>
    </cfRule>
  </conditionalFormatting>
  <conditionalFormatting sqref="AT158:AT65536 AT1:AT5">
    <cfRule type="cellIs" priority="32" dxfId="0" operator="equal" stopIfTrue="1">
      <formula>"NCA"</formula>
    </cfRule>
  </conditionalFormatting>
  <conditionalFormatting sqref="AU7 AU101:AU116 AU134:AU153 AU35:AU46 AU9:AU33">
    <cfRule type="cellIs" priority="30" dxfId="0" operator="equal" stopIfTrue="1">
      <formula>"NCA"</formula>
    </cfRule>
  </conditionalFormatting>
  <conditionalFormatting sqref="AU158:AU65536 AU1:AU5">
    <cfRule type="cellIs" priority="29" dxfId="0" operator="equal" stopIfTrue="1">
      <formula>"NCA"</formula>
    </cfRule>
  </conditionalFormatting>
  <conditionalFormatting sqref="AQ119:AQ124 AQ126:AQ133">
    <cfRule type="cellIs" priority="28" dxfId="0" operator="equal" stopIfTrue="1">
      <formula>"NCA"</formula>
    </cfRule>
  </conditionalFormatting>
  <conditionalFormatting sqref="AU48:AU100">
    <cfRule type="cellIs" priority="27" dxfId="0" operator="equal" stopIfTrue="1">
      <formula>"NCA"</formula>
    </cfRule>
  </conditionalFormatting>
  <conditionalFormatting sqref="AV7 AV35:AV116 AV134:AV153 AV9:AV33">
    <cfRule type="cellIs" priority="26" dxfId="0" operator="equal" stopIfTrue="1">
      <formula>"NCA"</formula>
    </cfRule>
  </conditionalFormatting>
  <conditionalFormatting sqref="AV158:AV65536 AV1:AV5">
    <cfRule type="cellIs" priority="25" dxfId="0" operator="equal" stopIfTrue="1">
      <formula>"NCA"</formula>
    </cfRule>
  </conditionalFormatting>
  <conditionalFormatting sqref="AR119:AR124 AR126:AR133">
    <cfRule type="cellIs" priority="23" dxfId="0" operator="equal" stopIfTrue="1">
      <formula>"NCA"</formula>
    </cfRule>
  </conditionalFormatting>
  <conditionalFormatting sqref="AW7 AW35:AW116 AW134:AW153 AW9:AW33">
    <cfRule type="cellIs" priority="22" dxfId="0" operator="equal" stopIfTrue="1">
      <formula>"NCA"</formula>
    </cfRule>
  </conditionalFormatting>
  <conditionalFormatting sqref="AW158:AW65536 AW1:AW5">
    <cfRule type="cellIs" priority="21" dxfId="0" operator="equal" stopIfTrue="1">
      <formula>"NCA"</formula>
    </cfRule>
  </conditionalFormatting>
  <conditionalFormatting sqref="AS119:AS124 AS126:AS133">
    <cfRule type="cellIs" priority="20" dxfId="0" operator="equal" stopIfTrue="1">
      <formula>"NCA"</formula>
    </cfRule>
  </conditionalFormatting>
  <conditionalFormatting sqref="AU47">
    <cfRule type="cellIs" priority="19" dxfId="0" operator="equal" stopIfTrue="1">
      <formula>"NCA"</formula>
    </cfRule>
  </conditionalFormatting>
  <conditionalFormatting sqref="AX7 AX35:AX116 AX126:AX153 AX119:AX124 AX9:AX33">
    <cfRule type="cellIs" priority="18" dxfId="0" operator="equal" stopIfTrue="1">
      <formula>"NCA"</formula>
    </cfRule>
  </conditionalFormatting>
  <conditionalFormatting sqref="AX158:AX65536 AX1:AX5">
    <cfRule type="cellIs" priority="17" dxfId="0" operator="equal" stopIfTrue="1">
      <formula>"NCA"</formula>
    </cfRule>
  </conditionalFormatting>
  <conditionalFormatting sqref="AT119:AT124 AT126:AT133">
    <cfRule type="cellIs" priority="16" dxfId="0" operator="equal" stopIfTrue="1">
      <formula>"NCA"</formula>
    </cfRule>
  </conditionalFormatting>
  <conditionalFormatting sqref="AY7 AY35:AY116 AY126:AY153 AY119:AY124 AY9:AY33">
    <cfRule type="cellIs" priority="15" dxfId="0" operator="equal" stopIfTrue="1">
      <formula>"NCA"</formula>
    </cfRule>
  </conditionalFormatting>
  <conditionalFormatting sqref="AY158:AY65536 AY1:AY5">
    <cfRule type="cellIs" priority="14" dxfId="0" operator="equal" stopIfTrue="1">
      <formula>"NCA"</formula>
    </cfRule>
  </conditionalFormatting>
  <conditionalFormatting sqref="AU119:AU124 AU126:AU133">
    <cfRule type="cellIs" priority="13" dxfId="0" operator="equal" stopIfTrue="1">
      <formula>"NCA"</formula>
    </cfRule>
  </conditionalFormatting>
  <conditionalFormatting sqref="AZ7 AZ35:AZ116 AZ126:AZ153 AZ119:AZ124 AZ9:AZ33">
    <cfRule type="cellIs" priority="12" dxfId="0" operator="equal" stopIfTrue="1">
      <formula>"NCA"</formula>
    </cfRule>
  </conditionalFormatting>
  <conditionalFormatting sqref="AZ158:AZ65536 AZ1:AZ5">
    <cfRule type="cellIs" priority="11" dxfId="0" operator="equal" stopIfTrue="1">
      <formula>"NCA"</formula>
    </cfRule>
  </conditionalFormatting>
  <conditionalFormatting sqref="AV119:AV124 AV126:AV133">
    <cfRule type="cellIs" priority="10" dxfId="0" operator="equal" stopIfTrue="1">
      <formula>"NCA"</formula>
    </cfRule>
  </conditionalFormatting>
  <conditionalFormatting sqref="BA7 BA35:BA46 BA126:BA153 BA101:BA116 BA119:BA124 BA9:BA33">
    <cfRule type="cellIs" priority="9" dxfId="0" operator="equal" stopIfTrue="1">
      <formula>"NCA"</formula>
    </cfRule>
  </conditionalFormatting>
  <conditionalFormatting sqref="BA158:BA65536 BA1:BA5">
    <cfRule type="cellIs" priority="8" dxfId="0" operator="equal" stopIfTrue="1">
      <formula>"NCA"</formula>
    </cfRule>
  </conditionalFormatting>
  <conditionalFormatting sqref="AW119:AW124 AW126:AW133">
    <cfRule type="cellIs" priority="7" dxfId="0" operator="equal" stopIfTrue="1">
      <formula>"NCA"</formula>
    </cfRule>
  </conditionalFormatting>
  <conditionalFormatting sqref="BA47">
    <cfRule type="cellIs" priority="5" dxfId="0" operator="equal" stopIfTrue="1">
      <formula>"NCA"</formula>
    </cfRule>
  </conditionalFormatting>
  <conditionalFormatting sqref="BC117:BC118">
    <cfRule type="cellIs" priority="4" dxfId="0" operator="equal" stopIfTrue="1">
      <formula>"NCA"</formula>
    </cfRule>
  </conditionalFormatting>
  <conditionalFormatting sqref="AP117:BA118">
    <cfRule type="cellIs" priority="3" dxfId="0" operator="equal" stopIfTrue="1">
      <formula>"NCA"</formula>
    </cfRule>
  </conditionalFormatting>
  <conditionalFormatting sqref="BC8">
    <cfRule type="cellIs" priority="2" dxfId="0" operator="equal" stopIfTrue="1">
      <formula>"NCA"</formula>
    </cfRule>
  </conditionalFormatting>
  <conditionalFormatting sqref="AP8:BA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BE164"/>
  <sheetViews>
    <sheetView showGridLines="0" zoomScale="75" zoomScaleNormal="75" zoomScalePageLayoutView="0" workbookViewId="0" topLeftCell="A1">
      <pane xSplit="18" ySplit="6" topLeftCell="AO7" activePane="bottomRight" state="frozen"/>
      <selection pane="topLeft" activeCell="A1" sqref="A1"/>
      <selection pane="topRight" activeCell="A1" sqref="A1"/>
      <selection pane="bottomLeft" activeCell="A1" sqref="A1"/>
      <selection pane="bottomRight" activeCell="BC5" sqref="BC5"/>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53" width="11.57421875" style="2" customWidth="1"/>
    <col min="54" max="54" width="1.7109375" style="0" customWidth="1"/>
    <col min="55" max="55" width="10.8515625" style="2" customWidth="1"/>
    <col min="56" max="56" width="3.140625" style="0" customWidth="1"/>
    <col min="57" max="57" width="10.8515625" style="0" customWidth="1"/>
    <col min="58" max="16384" width="9.140625" style="2" customWidth="1"/>
  </cols>
  <sheetData>
    <row r="1" ht="34.5" customHeight="1">
      <c r="B1" s="132" t="s">
        <v>264</v>
      </c>
    </row>
    <row r="2" spans="2:55" ht="34.5" customHeight="1">
      <c r="B2" s="274" t="s">
        <v>253</v>
      </c>
      <c r="BC2" s="28"/>
    </row>
    <row r="3" spans="54:57" s="28" customFormat="1" ht="15" customHeight="1">
      <c r="BB3"/>
      <c r="BC3" s="2"/>
      <c r="BD3"/>
      <c r="BE3"/>
    </row>
    <row r="4" spans="1:57" s="28" customFormat="1" ht="15" customHeight="1">
      <c r="A4" s="152" t="s">
        <v>244</v>
      </c>
      <c r="B4" s="28" t="e">
        <v>#REF!</v>
      </c>
      <c r="C4" s="28" t="s">
        <v>391</v>
      </c>
      <c r="D4" s="28" t="s">
        <v>392</v>
      </c>
      <c r="E4" s="28" t="s">
        <v>393</v>
      </c>
      <c r="F4" s="28" t="s">
        <v>394</v>
      </c>
      <c r="G4" s="28" t="s">
        <v>395</v>
      </c>
      <c r="H4" s="28" t="s">
        <v>396</v>
      </c>
      <c r="I4" s="28" t="s">
        <v>397</v>
      </c>
      <c r="J4" s="28" t="s">
        <v>398</v>
      </c>
      <c r="K4" s="28" t="s">
        <v>399</v>
      </c>
      <c r="L4" s="28" t="s">
        <v>400</v>
      </c>
      <c r="M4" s="28" t="s">
        <v>401</v>
      </c>
      <c r="N4" s="28" t="s">
        <v>402</v>
      </c>
      <c r="O4" s="28" t="s">
        <v>403</v>
      </c>
      <c r="P4" s="28" t="s">
        <v>404</v>
      </c>
      <c r="Q4" s="28" t="s">
        <v>405</v>
      </c>
      <c r="S4" s="28" t="s">
        <v>406</v>
      </c>
      <c r="T4" s="28" t="s">
        <v>407</v>
      </c>
      <c r="U4" s="28" t="s">
        <v>408</v>
      </c>
      <c r="V4" s="28" t="s">
        <v>409</v>
      </c>
      <c r="W4" s="28" t="s">
        <v>410</v>
      </c>
      <c r="X4" s="28" t="s">
        <v>411</v>
      </c>
      <c r="Y4" s="28" t="s">
        <v>412</v>
      </c>
      <c r="Z4" s="28" t="s">
        <v>413</v>
      </c>
      <c r="AA4" s="28" t="s">
        <v>414</v>
      </c>
      <c r="AB4" s="28" t="s">
        <v>415</v>
      </c>
      <c r="AC4" s="28" t="s">
        <v>416</v>
      </c>
      <c r="AD4" s="28" t="s">
        <v>417</v>
      </c>
      <c r="AE4" s="28" t="s">
        <v>418</v>
      </c>
      <c r="AF4" s="28" t="s">
        <v>419</v>
      </c>
      <c r="AG4" s="28" t="s">
        <v>420</v>
      </c>
      <c r="AH4" s="28" t="s">
        <v>421</v>
      </c>
      <c r="AI4" s="28" t="s">
        <v>422</v>
      </c>
      <c r="AJ4" s="28" t="s">
        <v>423</v>
      </c>
      <c r="AK4" s="28" t="s">
        <v>424</v>
      </c>
      <c r="AL4" s="28" t="s">
        <v>425</v>
      </c>
      <c r="AM4" s="28" t="s">
        <v>426</v>
      </c>
      <c r="AN4" s="28" t="s">
        <v>427</v>
      </c>
      <c r="AO4" s="28" t="s">
        <v>428</v>
      </c>
      <c r="AP4" s="28" t="s">
        <v>429</v>
      </c>
      <c r="AQ4" s="28" t="s">
        <v>430</v>
      </c>
      <c r="AR4" s="28" t="s">
        <v>431</v>
      </c>
      <c r="AS4" s="28" t="s">
        <v>432</v>
      </c>
      <c r="AT4" s="28" t="s">
        <v>433</v>
      </c>
      <c r="AU4" s="28" t="s">
        <v>434</v>
      </c>
      <c r="AV4" s="28" t="s">
        <v>435</v>
      </c>
      <c r="AW4" s="28" t="s">
        <v>436</v>
      </c>
      <c r="AX4" s="28" t="s">
        <v>437</v>
      </c>
      <c r="AY4" s="28" t="s">
        <v>438</v>
      </c>
      <c r="AZ4" s="28" t="s">
        <v>439</v>
      </c>
      <c r="BA4" s="28" t="s">
        <v>440</v>
      </c>
      <c r="BB4"/>
      <c r="BD4"/>
      <c r="BE4"/>
    </row>
    <row r="5" spans="19:57" s="28" customFormat="1" ht="15" customHeight="1">
      <c r="S5" s="28" t="s">
        <v>441</v>
      </c>
      <c r="T5" s="28" t="s">
        <v>442</v>
      </c>
      <c r="U5" s="28" t="s">
        <v>443</v>
      </c>
      <c r="V5" s="28" t="s">
        <v>444</v>
      </c>
      <c r="W5" s="28" t="s">
        <v>445</v>
      </c>
      <c r="X5" s="28" t="s">
        <v>446</v>
      </c>
      <c r="Y5" s="28" t="s">
        <v>447</v>
      </c>
      <c r="Z5" s="28" t="s">
        <v>448</v>
      </c>
      <c r="AA5" s="28" t="s">
        <v>449</v>
      </c>
      <c r="AB5" s="28" t="s">
        <v>450</v>
      </c>
      <c r="AC5" s="28" t="s">
        <v>451</v>
      </c>
      <c r="AD5" s="28" t="s">
        <v>452</v>
      </c>
      <c r="AE5" s="28" t="s">
        <v>406</v>
      </c>
      <c r="AF5" s="28" t="s">
        <v>407</v>
      </c>
      <c r="AG5" s="28" t="s">
        <v>408</v>
      </c>
      <c r="AH5" s="28" t="s">
        <v>409</v>
      </c>
      <c r="AI5" s="28" t="s">
        <v>410</v>
      </c>
      <c r="AJ5" s="28" t="s">
        <v>411</v>
      </c>
      <c r="AK5" s="28" t="s">
        <v>412</v>
      </c>
      <c r="AL5" s="28" t="s">
        <v>413</v>
      </c>
      <c r="AM5" s="28" t="s">
        <v>414</v>
      </c>
      <c r="AN5" s="28" t="s">
        <v>415</v>
      </c>
      <c r="AO5" s="28" t="s">
        <v>416</v>
      </c>
      <c r="AP5" s="28" t="s">
        <v>417</v>
      </c>
      <c r="AQ5" s="28" t="s">
        <v>418</v>
      </c>
      <c r="AR5" s="28" t="s">
        <v>419</v>
      </c>
      <c r="AS5" s="28" t="s">
        <v>420</v>
      </c>
      <c r="AT5" s="28" t="s">
        <v>421</v>
      </c>
      <c r="AU5" s="28" t="s">
        <v>422</v>
      </c>
      <c r="AV5" s="28" t="s">
        <v>423</v>
      </c>
      <c r="AW5" s="28" t="s">
        <v>424</v>
      </c>
      <c r="AX5" s="28" t="s">
        <v>425</v>
      </c>
      <c r="AY5" s="28" t="s">
        <v>426</v>
      </c>
      <c r="AZ5" s="28" t="s">
        <v>427</v>
      </c>
      <c r="BA5" s="28" t="s">
        <v>428</v>
      </c>
      <c r="BB5"/>
      <c r="BD5"/>
      <c r="BE5"/>
    </row>
    <row r="6" spans="2:57" s="290" customFormat="1" ht="12.75">
      <c r="B6" s="291"/>
      <c r="C6" s="184">
        <v>40391</v>
      </c>
      <c r="D6" s="184">
        <v>40422</v>
      </c>
      <c r="E6" s="184">
        <v>40452</v>
      </c>
      <c r="F6" s="184">
        <v>40483</v>
      </c>
      <c r="G6" s="184">
        <v>40513</v>
      </c>
      <c r="H6" s="184">
        <v>40544</v>
      </c>
      <c r="I6" s="184">
        <v>40575</v>
      </c>
      <c r="J6" s="184">
        <v>40603</v>
      </c>
      <c r="K6" s="184">
        <v>40634</v>
      </c>
      <c r="L6" s="184">
        <v>40664</v>
      </c>
      <c r="M6" s="184">
        <v>40695</v>
      </c>
      <c r="N6" s="184">
        <v>40725</v>
      </c>
      <c r="O6" s="184">
        <v>40756</v>
      </c>
      <c r="P6" s="184">
        <v>40787</v>
      </c>
      <c r="Q6" s="184">
        <v>40817</v>
      </c>
      <c r="R6" s="184">
        <v>40848</v>
      </c>
      <c r="S6" s="184">
        <v>40878</v>
      </c>
      <c r="T6" s="184">
        <v>40909</v>
      </c>
      <c r="U6" s="184">
        <v>40940</v>
      </c>
      <c r="V6" s="184">
        <v>40969</v>
      </c>
      <c r="W6" s="184">
        <v>41000</v>
      </c>
      <c r="X6" s="184">
        <v>41030</v>
      </c>
      <c r="Y6" s="184">
        <v>41061</v>
      </c>
      <c r="Z6" s="184">
        <v>41091</v>
      </c>
      <c r="AA6" s="184">
        <v>41122</v>
      </c>
      <c r="AB6" s="184">
        <v>41153</v>
      </c>
      <c r="AC6" s="184">
        <v>41183</v>
      </c>
      <c r="AD6" s="184">
        <v>41214</v>
      </c>
      <c r="AE6" s="184">
        <v>41244</v>
      </c>
      <c r="AF6" s="184">
        <v>41275</v>
      </c>
      <c r="AG6" s="184">
        <v>41306</v>
      </c>
      <c r="AH6" s="184">
        <v>41334</v>
      </c>
      <c r="AI6" s="184">
        <v>41365</v>
      </c>
      <c r="AJ6" s="184">
        <v>41395</v>
      </c>
      <c r="AK6" s="184">
        <v>41426</v>
      </c>
      <c r="AL6" s="184">
        <v>41456</v>
      </c>
      <c r="AM6" s="184">
        <v>41487</v>
      </c>
      <c r="AN6" s="184">
        <v>41518</v>
      </c>
      <c r="AO6" s="184">
        <v>41548</v>
      </c>
      <c r="AP6" s="184">
        <v>41579</v>
      </c>
      <c r="AQ6" s="184">
        <v>41609</v>
      </c>
      <c r="AR6" s="184">
        <v>41640</v>
      </c>
      <c r="AS6" s="184">
        <v>41671</v>
      </c>
      <c r="AT6" s="184">
        <v>41699</v>
      </c>
      <c r="AU6" s="184">
        <v>41730</v>
      </c>
      <c r="AV6" s="184">
        <v>41760</v>
      </c>
      <c r="AW6" s="184">
        <v>41791</v>
      </c>
      <c r="AX6" s="184">
        <v>41821</v>
      </c>
      <c r="AY6" s="184">
        <v>41852</v>
      </c>
      <c r="AZ6" s="184">
        <v>41883</v>
      </c>
      <c r="BA6" s="184">
        <v>41913</v>
      </c>
      <c r="BC6" s="291" t="s">
        <v>128</v>
      </c>
      <c r="BE6" s="292"/>
    </row>
    <row r="7" spans="1:55" ht="15.75">
      <c r="A7" s="10" t="s">
        <v>108</v>
      </c>
      <c r="B7" s="5"/>
      <c r="C7" s="67" t="s">
        <v>191</v>
      </c>
      <c r="D7" s="49"/>
      <c r="E7" s="49"/>
      <c r="F7" s="49"/>
      <c r="G7" s="49"/>
      <c r="H7" s="49"/>
      <c r="I7" s="49"/>
      <c r="J7" s="49"/>
      <c r="K7" s="49"/>
      <c r="L7" s="49"/>
      <c r="M7" s="49"/>
      <c r="N7" s="49"/>
      <c r="O7" s="49"/>
      <c r="P7" s="49"/>
      <c r="Q7" s="49"/>
      <c r="R7" s="49"/>
      <c r="S7" s="49"/>
      <c r="T7" s="49"/>
      <c r="U7" s="49"/>
      <c r="V7" s="49"/>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C7" s="5"/>
    </row>
    <row r="8" spans="1:55" ht="12.75">
      <c r="A8" s="2">
        <v>4.3</v>
      </c>
      <c r="B8" s="48" t="s">
        <v>109</v>
      </c>
      <c r="C8" s="50"/>
      <c r="D8" s="50"/>
      <c r="E8" s="50"/>
      <c r="F8" s="50"/>
      <c r="G8" s="50"/>
      <c r="H8" s="50"/>
      <c r="I8" s="50"/>
      <c r="J8" s="50"/>
      <c r="K8" s="50"/>
      <c r="L8" s="50"/>
      <c r="M8" s="50"/>
      <c r="N8" s="50"/>
      <c r="O8" s="50"/>
      <c r="P8" s="50"/>
      <c r="Q8" s="50"/>
      <c r="R8" s="50"/>
      <c r="S8" s="50"/>
      <c r="T8" s="50"/>
      <c r="U8" s="50"/>
      <c r="V8" s="50"/>
      <c r="W8" s="128"/>
      <c r="X8" s="128"/>
      <c r="Y8" s="128"/>
      <c r="Z8" s="128"/>
      <c r="AA8" s="128"/>
      <c r="AB8" s="128"/>
      <c r="AC8" s="128"/>
      <c r="AD8" s="128"/>
      <c r="AE8" s="128"/>
      <c r="AF8" s="128"/>
      <c r="AG8" s="128"/>
      <c r="AH8" s="128"/>
      <c r="AI8" s="128"/>
      <c r="AJ8" s="128"/>
      <c r="AK8" s="128"/>
      <c r="AL8" s="128"/>
      <c r="AM8" s="128"/>
      <c r="AN8" s="128"/>
      <c r="AO8" s="128"/>
      <c r="AP8" s="306">
        <v>466653</v>
      </c>
      <c r="AQ8" s="306">
        <v>466653</v>
      </c>
      <c r="AR8" s="306">
        <v>466400</v>
      </c>
      <c r="AS8" s="306">
        <v>466400</v>
      </c>
      <c r="AT8" s="306">
        <v>466400</v>
      </c>
      <c r="AU8" s="306">
        <v>466400</v>
      </c>
      <c r="AV8" s="306">
        <v>466400</v>
      </c>
      <c r="AW8" s="306">
        <v>466400</v>
      </c>
      <c r="AX8" s="306">
        <v>466400</v>
      </c>
      <c r="AY8" s="306">
        <v>466400</v>
      </c>
      <c r="AZ8" s="306">
        <v>466400</v>
      </c>
      <c r="BA8" s="306">
        <v>466400</v>
      </c>
      <c r="BB8" s="130"/>
      <c r="BC8" s="306">
        <v>466400</v>
      </c>
    </row>
    <row r="9" spans="2:55" ht="12.75">
      <c r="B9" s="20" t="s">
        <v>86</v>
      </c>
      <c r="C9" s="1"/>
      <c r="D9" s="1"/>
      <c r="E9" s="1"/>
      <c r="F9" s="1"/>
      <c r="G9" s="1"/>
      <c r="H9" s="1"/>
      <c r="I9" s="1"/>
      <c r="J9" s="1"/>
      <c r="K9" s="1"/>
      <c r="L9" s="1"/>
      <c r="M9" s="1"/>
      <c r="N9" s="1"/>
      <c r="O9" s="1"/>
      <c r="P9" s="1"/>
      <c r="Q9" s="1"/>
      <c r="R9" s="1"/>
      <c r="S9" s="1"/>
      <c r="T9" s="1"/>
      <c r="U9" s="1"/>
      <c r="V9" s="1"/>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30"/>
      <c r="BC9" s="128">
        <v>12</v>
      </c>
    </row>
    <row r="10" spans="1:55" ht="15.75">
      <c r="A10" s="10" t="s">
        <v>114</v>
      </c>
      <c r="B10" s="6"/>
      <c r="C10" s="51"/>
      <c r="D10" s="51"/>
      <c r="E10" s="51"/>
      <c r="F10" s="51"/>
      <c r="G10" s="51"/>
      <c r="H10" s="51"/>
      <c r="I10" s="51"/>
      <c r="J10" s="51"/>
      <c r="K10" s="51"/>
      <c r="L10" s="51"/>
      <c r="M10" s="51"/>
      <c r="N10" s="51"/>
      <c r="O10" s="51"/>
      <c r="P10" s="51"/>
      <c r="Q10" s="51"/>
      <c r="R10" s="51"/>
      <c r="S10" s="51"/>
      <c r="T10" s="51"/>
      <c r="U10" s="51"/>
      <c r="V10" s="51"/>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0"/>
      <c r="BC10" s="133"/>
    </row>
    <row r="11" spans="1:55" ht="12.75">
      <c r="A11" s="2">
        <v>5.3</v>
      </c>
      <c r="B11" s="20" t="s">
        <v>110</v>
      </c>
      <c r="C11" s="50"/>
      <c r="D11" s="50"/>
      <c r="E11" s="50"/>
      <c r="F11" s="50"/>
      <c r="G11" s="50"/>
      <c r="H11" s="50"/>
      <c r="I11" s="50"/>
      <c r="J11" s="50"/>
      <c r="K11" s="50"/>
      <c r="L11" s="50"/>
      <c r="M11" s="50"/>
      <c r="N11" s="50"/>
      <c r="O11" s="50"/>
      <c r="P11" s="50"/>
      <c r="Q11" s="50"/>
      <c r="R11" s="50"/>
      <c r="S11" s="50"/>
      <c r="T11" s="50"/>
      <c r="U11" s="50"/>
      <c r="V11" s="50"/>
      <c r="W11" s="128"/>
      <c r="X11" s="128"/>
      <c r="Y11" s="128"/>
      <c r="Z11" s="128"/>
      <c r="AA11" s="128"/>
      <c r="AB11" s="128"/>
      <c r="AC11" s="128"/>
      <c r="AD11" s="128"/>
      <c r="AE11" s="128"/>
      <c r="AF11" s="128"/>
      <c r="AG11" s="128"/>
      <c r="AH11" s="128"/>
      <c r="AI11" s="128"/>
      <c r="AJ11" s="128"/>
      <c r="AK11" s="128"/>
      <c r="AL11" s="128"/>
      <c r="AM11" s="128"/>
      <c r="AN11" s="128"/>
      <c r="AO11" s="128"/>
      <c r="AP11" s="128">
        <v>14023</v>
      </c>
      <c r="AQ11" s="128">
        <v>14023</v>
      </c>
      <c r="AR11" s="128">
        <v>12454</v>
      </c>
      <c r="AS11" s="128">
        <v>12201</v>
      </c>
      <c r="AT11" s="128">
        <v>13951</v>
      </c>
      <c r="AU11" s="128">
        <v>14554</v>
      </c>
      <c r="AV11" s="128">
        <v>15125</v>
      </c>
      <c r="AW11" s="128">
        <v>13659</v>
      </c>
      <c r="AX11" s="128">
        <v>14146</v>
      </c>
      <c r="AY11" s="128">
        <v>13687</v>
      </c>
      <c r="AZ11" s="128">
        <v>12731</v>
      </c>
      <c r="BA11" s="128">
        <v>13445</v>
      </c>
      <c r="BB11" s="130"/>
      <c r="BC11" s="128">
        <v>163999</v>
      </c>
    </row>
    <row r="12" spans="2:55" ht="12.75">
      <c r="B12" s="2" t="s">
        <v>111</v>
      </c>
      <c r="C12" s="1"/>
      <c r="D12" s="1"/>
      <c r="E12" s="1"/>
      <c r="F12" s="1"/>
      <c r="G12" s="1"/>
      <c r="H12" s="1"/>
      <c r="I12" s="1"/>
      <c r="J12" s="1"/>
      <c r="K12" s="1"/>
      <c r="L12" s="1"/>
      <c r="M12" s="1"/>
      <c r="N12" s="1"/>
      <c r="O12" s="1"/>
      <c r="P12" s="1"/>
      <c r="Q12" s="1"/>
      <c r="R12" s="1"/>
      <c r="S12" s="1"/>
      <c r="T12" s="1"/>
      <c r="U12" s="1"/>
      <c r="V12" s="1"/>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30"/>
      <c r="BC12" s="104"/>
    </row>
    <row r="13" spans="1:55" ht="12.75">
      <c r="A13" s="2">
        <v>5.4</v>
      </c>
      <c r="B13" s="17" t="s">
        <v>112</v>
      </c>
      <c r="C13" s="52"/>
      <c r="D13" s="52"/>
      <c r="E13" s="52"/>
      <c r="F13" s="52"/>
      <c r="G13" s="52"/>
      <c r="H13" s="52"/>
      <c r="I13" s="52"/>
      <c r="J13" s="52"/>
      <c r="K13" s="52"/>
      <c r="L13" s="52"/>
      <c r="M13" s="52"/>
      <c r="N13" s="52"/>
      <c r="O13" s="52"/>
      <c r="P13" s="52"/>
      <c r="Q13" s="52"/>
      <c r="R13" s="52"/>
      <c r="S13" s="52"/>
      <c r="T13" s="52"/>
      <c r="U13" s="52"/>
      <c r="V13" s="52"/>
      <c r="W13" s="30"/>
      <c r="X13" s="30"/>
      <c r="Y13" s="30"/>
      <c r="Z13" s="30"/>
      <c r="AA13" s="30"/>
      <c r="AB13" s="30"/>
      <c r="AC13" s="30"/>
      <c r="AD13" s="30"/>
      <c r="AE13" s="30"/>
      <c r="AF13" s="30"/>
      <c r="AG13" s="30"/>
      <c r="AH13" s="30"/>
      <c r="AI13" s="30"/>
      <c r="AJ13" s="30"/>
      <c r="AK13" s="30"/>
      <c r="AL13" s="30"/>
      <c r="AM13" s="30"/>
      <c r="AN13" s="30"/>
      <c r="AO13" s="30"/>
      <c r="AP13" s="30">
        <v>14023</v>
      </c>
      <c r="AQ13" s="30">
        <v>14023</v>
      </c>
      <c r="AR13" s="30">
        <v>12454</v>
      </c>
      <c r="AS13" s="30">
        <v>12201</v>
      </c>
      <c r="AT13" s="30">
        <v>13951</v>
      </c>
      <c r="AU13" s="30">
        <v>14554</v>
      </c>
      <c r="AV13" s="30">
        <v>15125</v>
      </c>
      <c r="AW13" s="30">
        <v>13659</v>
      </c>
      <c r="AX13" s="30">
        <v>14146</v>
      </c>
      <c r="AY13" s="30">
        <v>13687</v>
      </c>
      <c r="AZ13" s="30">
        <v>12731</v>
      </c>
      <c r="BA13" s="30">
        <v>13445</v>
      </c>
      <c r="BB13" s="130"/>
      <c r="BC13" s="30">
        <v>163999</v>
      </c>
    </row>
    <row r="14" spans="1:55" ht="12.75">
      <c r="A14" s="2">
        <v>5.5</v>
      </c>
      <c r="B14" s="18" t="s">
        <v>113</v>
      </c>
      <c r="C14" s="53"/>
      <c r="D14" s="53"/>
      <c r="E14" s="53"/>
      <c r="F14" s="53"/>
      <c r="G14" s="53"/>
      <c r="H14" s="53"/>
      <c r="I14" s="53"/>
      <c r="J14" s="53"/>
      <c r="K14" s="53"/>
      <c r="L14" s="53"/>
      <c r="M14" s="53"/>
      <c r="N14" s="53"/>
      <c r="O14" s="53"/>
      <c r="P14" s="53"/>
      <c r="Q14" s="53"/>
      <c r="R14" s="53"/>
      <c r="S14" s="53"/>
      <c r="T14" s="53"/>
      <c r="U14" s="53"/>
      <c r="V14" s="53"/>
      <c r="W14" s="93"/>
      <c r="X14" s="93"/>
      <c r="Y14" s="93"/>
      <c r="Z14" s="93"/>
      <c r="AA14" s="93"/>
      <c r="AB14" s="93"/>
      <c r="AC14" s="93"/>
      <c r="AD14" s="93"/>
      <c r="AE14" s="93"/>
      <c r="AF14" s="93"/>
      <c r="AG14" s="93"/>
      <c r="AH14" s="93"/>
      <c r="AI14" s="93"/>
      <c r="AJ14" s="93"/>
      <c r="AK14" s="93"/>
      <c r="AL14" s="93"/>
      <c r="AM14" s="93"/>
      <c r="AN14" s="93"/>
      <c r="AO14" s="93"/>
      <c r="AP14" s="93">
        <v>0</v>
      </c>
      <c r="AQ14" s="93">
        <v>0</v>
      </c>
      <c r="AR14" s="93">
        <v>0</v>
      </c>
      <c r="AS14" s="93">
        <v>0</v>
      </c>
      <c r="AT14" s="93">
        <v>0</v>
      </c>
      <c r="AU14" s="93">
        <v>0</v>
      </c>
      <c r="AV14" s="93">
        <v>0</v>
      </c>
      <c r="AW14" s="93">
        <v>0</v>
      </c>
      <c r="AX14" s="93">
        <v>0</v>
      </c>
      <c r="AY14" s="93">
        <v>0</v>
      </c>
      <c r="AZ14" s="93">
        <v>0</v>
      </c>
      <c r="BA14" s="93">
        <v>0</v>
      </c>
      <c r="BB14" s="130"/>
      <c r="BC14" s="93">
        <v>0</v>
      </c>
    </row>
    <row r="15" spans="3:55" ht="6" customHeight="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30"/>
      <c r="BC15" s="104"/>
    </row>
    <row r="16" spans="1:55" ht="12.75">
      <c r="A16" s="2">
        <v>5.6</v>
      </c>
      <c r="B16" s="17" t="s">
        <v>34</v>
      </c>
      <c r="C16" s="52"/>
      <c r="D16" s="52"/>
      <c r="E16" s="52"/>
      <c r="F16" s="52"/>
      <c r="G16" s="52"/>
      <c r="H16" s="52"/>
      <c r="I16" s="52"/>
      <c r="J16" s="52"/>
      <c r="K16" s="52"/>
      <c r="L16" s="52"/>
      <c r="M16" s="52"/>
      <c r="N16" s="52"/>
      <c r="O16" s="52"/>
      <c r="P16" s="52"/>
      <c r="Q16" s="52"/>
      <c r="R16" s="52"/>
      <c r="S16" s="52"/>
      <c r="T16" s="52"/>
      <c r="U16" s="52"/>
      <c r="V16" s="52"/>
      <c r="W16" s="30"/>
      <c r="X16" s="30"/>
      <c r="Y16" s="30"/>
      <c r="Z16" s="30"/>
      <c r="AA16" s="30"/>
      <c r="AB16" s="30"/>
      <c r="AC16" s="30"/>
      <c r="AD16" s="30"/>
      <c r="AE16" s="30"/>
      <c r="AF16" s="30"/>
      <c r="AG16" s="30"/>
      <c r="AH16" s="30"/>
      <c r="AI16" s="30"/>
      <c r="AJ16" s="30"/>
      <c r="AK16" s="30"/>
      <c r="AL16" s="30"/>
      <c r="AM16" s="30"/>
      <c r="AN16" s="30"/>
      <c r="AO16" s="30"/>
      <c r="AP16" s="30">
        <v>96</v>
      </c>
      <c r="AQ16" s="30">
        <v>96</v>
      </c>
      <c r="AR16" s="30">
        <v>54</v>
      </c>
      <c r="AS16" s="30">
        <v>91</v>
      </c>
      <c r="AT16" s="30">
        <v>94</v>
      </c>
      <c r="AU16" s="30">
        <v>75</v>
      </c>
      <c r="AV16" s="30">
        <v>76</v>
      </c>
      <c r="AW16" s="30">
        <v>80</v>
      </c>
      <c r="AX16" s="30">
        <v>115</v>
      </c>
      <c r="AY16" s="30">
        <v>69</v>
      </c>
      <c r="AZ16" s="30">
        <v>87</v>
      </c>
      <c r="BA16" s="30">
        <v>69</v>
      </c>
      <c r="BB16" s="130"/>
      <c r="BC16" s="30">
        <v>1002</v>
      </c>
    </row>
    <row r="17" spans="1:55"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4"/>
      <c r="X17" s="134"/>
      <c r="Y17" s="134"/>
      <c r="Z17" s="134"/>
      <c r="AA17" s="134"/>
      <c r="AB17" s="134"/>
      <c r="AC17" s="134"/>
      <c r="AD17" s="134"/>
      <c r="AE17" s="134"/>
      <c r="AF17" s="134"/>
      <c r="AG17" s="134"/>
      <c r="AH17" s="134"/>
      <c r="AI17" s="134"/>
      <c r="AJ17" s="134"/>
      <c r="AK17" s="134"/>
      <c r="AL17" s="134"/>
      <c r="AM17" s="134"/>
      <c r="AN17" s="134"/>
      <c r="AO17" s="134"/>
      <c r="AP17" s="134">
        <v>292</v>
      </c>
      <c r="AQ17" s="134">
        <v>292</v>
      </c>
      <c r="AR17" s="134">
        <v>308</v>
      </c>
      <c r="AS17" s="134">
        <v>193</v>
      </c>
      <c r="AT17" s="134">
        <v>270</v>
      </c>
      <c r="AU17" s="134">
        <v>252</v>
      </c>
      <c r="AV17" s="134">
        <v>258</v>
      </c>
      <c r="AW17" s="134">
        <v>243</v>
      </c>
      <c r="AX17" s="134">
        <v>243</v>
      </c>
      <c r="AY17" s="134">
        <v>194</v>
      </c>
      <c r="AZ17" s="134">
        <v>199</v>
      </c>
      <c r="BA17" s="134">
        <v>218</v>
      </c>
      <c r="BB17" s="130"/>
      <c r="BC17" s="134">
        <v>2962</v>
      </c>
    </row>
    <row r="18" spans="1:55"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c r="AJ18" s="93"/>
      <c r="AK18" s="93"/>
      <c r="AL18" s="93"/>
      <c r="AM18" s="93"/>
      <c r="AN18" s="93"/>
      <c r="AO18" s="93"/>
      <c r="AP18" s="93">
        <v>13635</v>
      </c>
      <c r="AQ18" s="93">
        <v>13635</v>
      </c>
      <c r="AR18" s="93">
        <v>12092</v>
      </c>
      <c r="AS18" s="93">
        <v>11917</v>
      </c>
      <c r="AT18" s="93">
        <v>13587</v>
      </c>
      <c r="AU18" s="93">
        <v>14227</v>
      </c>
      <c r="AV18" s="93">
        <v>14791</v>
      </c>
      <c r="AW18" s="93">
        <v>13336</v>
      </c>
      <c r="AX18" s="93">
        <v>13788</v>
      </c>
      <c r="AY18" s="93">
        <v>13424</v>
      </c>
      <c r="AZ18" s="93">
        <v>12445</v>
      </c>
      <c r="BA18" s="93">
        <v>13158</v>
      </c>
      <c r="BB18" s="130"/>
      <c r="BC18" s="93">
        <v>160035</v>
      </c>
    </row>
    <row r="19" spans="2:55"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30"/>
      <c r="BC19" s="104"/>
    </row>
    <row r="20" spans="1:55"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c r="AJ20" s="30"/>
      <c r="AK20" s="30"/>
      <c r="AL20" s="30"/>
      <c r="AM20" s="30"/>
      <c r="AN20" s="30"/>
      <c r="AO20" s="30"/>
      <c r="AP20" s="30">
        <v>13635</v>
      </c>
      <c r="AQ20" s="30">
        <v>13635</v>
      </c>
      <c r="AR20" s="30">
        <v>12092</v>
      </c>
      <c r="AS20" s="30">
        <v>11917</v>
      </c>
      <c r="AT20" s="30">
        <v>13587</v>
      </c>
      <c r="AU20" s="30">
        <v>14227</v>
      </c>
      <c r="AV20" s="30">
        <v>14791</v>
      </c>
      <c r="AW20" s="30">
        <v>13336</v>
      </c>
      <c r="AX20" s="30">
        <v>13788</v>
      </c>
      <c r="AY20" s="30">
        <v>13424</v>
      </c>
      <c r="AZ20" s="30">
        <v>12445</v>
      </c>
      <c r="BA20" s="30">
        <v>13158</v>
      </c>
      <c r="BB20" s="130"/>
      <c r="BC20" s="30">
        <v>160035</v>
      </c>
    </row>
    <row r="21" spans="1:55"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4"/>
      <c r="X21" s="134"/>
      <c r="Y21" s="134"/>
      <c r="Z21" s="134"/>
      <c r="AA21" s="134"/>
      <c r="AB21" s="134"/>
      <c r="AC21" s="134"/>
      <c r="AD21" s="134"/>
      <c r="AE21" s="134"/>
      <c r="AF21" s="134"/>
      <c r="AG21" s="134"/>
      <c r="AH21" s="134"/>
      <c r="AI21" s="134"/>
      <c r="AJ21" s="134"/>
      <c r="AK21" s="134"/>
      <c r="AL21" s="134"/>
      <c r="AM21" s="134"/>
      <c r="AN21" s="134"/>
      <c r="AO21" s="134"/>
      <c r="AP21" s="134">
        <v>0</v>
      </c>
      <c r="AQ21" s="134">
        <v>0</v>
      </c>
      <c r="AR21" s="134">
        <v>0</v>
      </c>
      <c r="AS21" s="134">
        <v>0</v>
      </c>
      <c r="AT21" s="134">
        <v>0</v>
      </c>
      <c r="AU21" s="134">
        <v>0</v>
      </c>
      <c r="AV21" s="134">
        <v>0</v>
      </c>
      <c r="AW21" s="134">
        <v>0</v>
      </c>
      <c r="AX21" s="134">
        <v>0</v>
      </c>
      <c r="AY21" s="134">
        <v>0</v>
      </c>
      <c r="AZ21" s="134">
        <v>0</v>
      </c>
      <c r="BA21" s="134">
        <v>0</v>
      </c>
      <c r="BB21" s="130"/>
      <c r="BC21" s="134">
        <v>0</v>
      </c>
    </row>
    <row r="22" spans="1:55"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c r="AJ22" s="93"/>
      <c r="AK22" s="93"/>
      <c r="AL22" s="93"/>
      <c r="AM22" s="93"/>
      <c r="AN22" s="93"/>
      <c r="AO22" s="93"/>
      <c r="AP22" s="93">
        <v>12935</v>
      </c>
      <c r="AQ22" s="93">
        <v>12935</v>
      </c>
      <c r="AR22" s="93">
        <v>11716</v>
      </c>
      <c r="AS22" s="93">
        <v>11273</v>
      </c>
      <c r="AT22" s="93">
        <v>12570</v>
      </c>
      <c r="AU22" s="93">
        <v>13594</v>
      </c>
      <c r="AV22" s="93">
        <v>14161</v>
      </c>
      <c r="AW22" s="93">
        <v>12689</v>
      </c>
      <c r="AX22" s="93">
        <v>12986</v>
      </c>
      <c r="AY22" s="93">
        <v>12945</v>
      </c>
      <c r="AZ22" s="93">
        <v>11824</v>
      </c>
      <c r="BA22" s="93">
        <v>12538</v>
      </c>
      <c r="BB22" s="130"/>
      <c r="BC22" s="93">
        <v>152166</v>
      </c>
    </row>
    <row r="23" spans="23:55" ht="12.75">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30"/>
      <c r="BC23" s="104"/>
    </row>
    <row r="24" spans="1:55"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c r="AJ24" s="30"/>
      <c r="AK24" s="30"/>
      <c r="AL24" s="30"/>
      <c r="AM24" s="30"/>
      <c r="AN24" s="30"/>
      <c r="AO24" s="30"/>
      <c r="AP24" s="30">
        <v>11007</v>
      </c>
      <c r="AQ24" s="30">
        <v>11007</v>
      </c>
      <c r="AR24" s="30">
        <v>9519</v>
      </c>
      <c r="AS24" s="30">
        <v>9798</v>
      </c>
      <c r="AT24" s="30">
        <v>11298</v>
      </c>
      <c r="AU24" s="30">
        <v>11680</v>
      </c>
      <c r="AV24" s="30">
        <v>12176</v>
      </c>
      <c r="AW24" s="30">
        <v>10954</v>
      </c>
      <c r="AX24" s="30">
        <v>11484</v>
      </c>
      <c r="AY24" s="30">
        <v>12814</v>
      </c>
      <c r="AZ24" s="30">
        <v>11824</v>
      </c>
      <c r="BA24" s="30">
        <v>12351</v>
      </c>
      <c r="BB24" s="130"/>
      <c r="BC24" s="30">
        <v>135912</v>
      </c>
    </row>
    <row r="25" spans="1:55"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c r="AJ25" s="32"/>
      <c r="AK25" s="32"/>
      <c r="AL25" s="32"/>
      <c r="AM25" s="32"/>
      <c r="AN25" s="32"/>
      <c r="AO25" s="32"/>
      <c r="AP25" s="32">
        <v>564</v>
      </c>
      <c r="AQ25" s="32">
        <v>564</v>
      </c>
      <c r="AR25" s="32">
        <v>355</v>
      </c>
      <c r="AS25" s="32">
        <v>572</v>
      </c>
      <c r="AT25" s="32">
        <v>693</v>
      </c>
      <c r="AU25" s="32">
        <v>595</v>
      </c>
      <c r="AV25" s="32">
        <v>700</v>
      </c>
      <c r="AW25" s="32">
        <v>617</v>
      </c>
      <c r="AX25" s="32">
        <v>642</v>
      </c>
      <c r="AY25" s="32">
        <v>480</v>
      </c>
      <c r="AZ25" s="32">
        <v>498</v>
      </c>
      <c r="BA25" s="32">
        <v>580</v>
      </c>
      <c r="BB25" s="130"/>
      <c r="BC25" s="32">
        <v>6860</v>
      </c>
    </row>
    <row r="26" spans="1:55"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c r="AJ26" s="32"/>
      <c r="AK26" s="32"/>
      <c r="AL26" s="32"/>
      <c r="AM26" s="32"/>
      <c r="AN26" s="32"/>
      <c r="AO26" s="32"/>
      <c r="AP26" s="32">
        <v>0</v>
      </c>
      <c r="AQ26" s="32">
        <v>0</v>
      </c>
      <c r="AR26" s="32">
        <v>0</v>
      </c>
      <c r="AS26" s="32">
        <v>0</v>
      </c>
      <c r="AT26" s="32">
        <v>0</v>
      </c>
      <c r="AU26" s="32">
        <v>0</v>
      </c>
      <c r="AV26" s="32">
        <v>0</v>
      </c>
      <c r="AW26" s="32">
        <v>0</v>
      </c>
      <c r="AX26" s="32">
        <v>0</v>
      </c>
      <c r="AY26" s="32">
        <v>0</v>
      </c>
      <c r="AZ26" s="32">
        <v>0</v>
      </c>
      <c r="BA26" s="32">
        <v>0</v>
      </c>
      <c r="BB26" s="130"/>
      <c r="BC26" s="32">
        <v>0</v>
      </c>
    </row>
    <row r="27" spans="1:55"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c r="AJ27" s="32"/>
      <c r="AK27" s="32"/>
      <c r="AL27" s="32"/>
      <c r="AM27" s="32"/>
      <c r="AN27" s="32"/>
      <c r="AO27" s="32"/>
      <c r="AP27" s="32">
        <v>38</v>
      </c>
      <c r="AQ27" s="32">
        <v>38</v>
      </c>
      <c r="AR27" s="32">
        <v>35</v>
      </c>
      <c r="AS27" s="32">
        <v>35</v>
      </c>
      <c r="AT27" s="32">
        <v>19</v>
      </c>
      <c r="AU27" s="32">
        <v>19</v>
      </c>
      <c r="AV27" s="32">
        <v>12</v>
      </c>
      <c r="AW27" s="32">
        <v>11</v>
      </c>
      <c r="AX27" s="32">
        <v>15</v>
      </c>
      <c r="AY27" s="32">
        <v>15</v>
      </c>
      <c r="AZ27" s="32">
        <v>7</v>
      </c>
      <c r="BA27" s="32">
        <v>8</v>
      </c>
      <c r="BB27" s="130"/>
      <c r="BC27" s="32">
        <v>252</v>
      </c>
    </row>
    <row r="28" spans="1:55"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c r="AJ28" s="93"/>
      <c r="AK28" s="93"/>
      <c r="AL28" s="93"/>
      <c r="AM28" s="93"/>
      <c r="AN28" s="93"/>
      <c r="AO28" s="93"/>
      <c r="AP28" s="93">
        <v>2026</v>
      </c>
      <c r="AQ28" s="93">
        <v>2026</v>
      </c>
      <c r="AR28" s="93">
        <v>2183</v>
      </c>
      <c r="AS28" s="93">
        <v>1512</v>
      </c>
      <c r="AT28" s="93">
        <v>1577</v>
      </c>
      <c r="AU28" s="93">
        <v>1933</v>
      </c>
      <c r="AV28" s="93">
        <v>1903</v>
      </c>
      <c r="AW28" s="93">
        <v>1754</v>
      </c>
      <c r="AX28" s="93">
        <v>1647</v>
      </c>
      <c r="AY28" s="93">
        <v>115</v>
      </c>
      <c r="AZ28" s="93">
        <v>116</v>
      </c>
      <c r="BA28" s="93">
        <v>219</v>
      </c>
      <c r="BB28" s="130"/>
      <c r="BC28" s="93">
        <v>17011</v>
      </c>
    </row>
    <row r="29" spans="23:55"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30"/>
      <c r="BC29" s="104"/>
    </row>
    <row r="30" spans="1:55"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c r="AJ30" s="128"/>
      <c r="AK30" s="128"/>
      <c r="AL30" s="128"/>
      <c r="AM30" s="128"/>
      <c r="AN30" s="128"/>
      <c r="AO30" s="128"/>
      <c r="AP30" s="128">
        <v>2372</v>
      </c>
      <c r="AQ30" s="128">
        <v>2372</v>
      </c>
      <c r="AR30" s="128">
        <v>2131</v>
      </c>
      <c r="AS30" s="128">
        <v>2212</v>
      </c>
      <c r="AT30" s="128">
        <v>2516</v>
      </c>
      <c r="AU30" s="128">
        <v>2713</v>
      </c>
      <c r="AV30" s="128">
        <v>2737</v>
      </c>
      <c r="AW30" s="128">
        <v>2490</v>
      </c>
      <c r="AX30" s="128">
        <v>2639</v>
      </c>
      <c r="AY30" s="128">
        <v>2607</v>
      </c>
      <c r="AZ30" s="128">
        <v>2464</v>
      </c>
      <c r="BA30" s="128">
        <v>2745</v>
      </c>
      <c r="BB30" s="130"/>
      <c r="BC30" s="128">
        <v>29998</v>
      </c>
    </row>
    <row r="31" spans="1:55"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30"/>
      <c r="BC31" s="104"/>
    </row>
    <row r="32" spans="1:55"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c r="AJ32" s="30"/>
      <c r="AK32" s="30"/>
      <c r="AL32" s="30"/>
      <c r="AM32" s="30"/>
      <c r="AN32" s="30"/>
      <c r="AO32" s="30"/>
      <c r="AP32" s="30">
        <v>2074</v>
      </c>
      <c r="AQ32" s="30">
        <v>2074</v>
      </c>
      <c r="AR32" s="30">
        <v>1845</v>
      </c>
      <c r="AS32" s="30">
        <v>1441</v>
      </c>
      <c r="AT32" s="30">
        <v>1437</v>
      </c>
      <c r="AU32" s="30">
        <v>2015</v>
      </c>
      <c r="AV32" s="30">
        <v>2211</v>
      </c>
      <c r="AW32" s="30">
        <v>1947</v>
      </c>
      <c r="AX32" s="30">
        <v>1931</v>
      </c>
      <c r="AY32" s="30">
        <v>2026</v>
      </c>
      <c r="AZ32" s="30">
        <v>2020</v>
      </c>
      <c r="BA32" s="30">
        <v>2122</v>
      </c>
      <c r="BB32" s="130"/>
      <c r="BC32" s="30">
        <v>23143</v>
      </c>
    </row>
    <row r="33" spans="1:55"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c r="AJ33" s="34"/>
      <c r="AK33" s="34"/>
      <c r="AL33" s="34"/>
      <c r="AM33" s="34"/>
      <c r="AN33" s="34"/>
      <c r="AO33" s="34"/>
      <c r="AP33" s="34">
        <v>0.0001273148148148148</v>
      </c>
      <c r="AQ33" s="34">
        <v>0.0001273148148148148</v>
      </c>
      <c r="AR33" s="34">
        <v>0.0001388888888888889</v>
      </c>
      <c r="AS33" s="34">
        <v>0.0001388888888888889</v>
      </c>
      <c r="AT33" s="34">
        <v>0.0001273148148148148</v>
      </c>
      <c r="AU33" s="34">
        <v>0.0001388888888888889</v>
      </c>
      <c r="AV33" s="34">
        <v>0.00015046296296296297</v>
      </c>
      <c r="AW33" s="34">
        <v>0.00017361111111111112</v>
      </c>
      <c r="AX33" s="34">
        <v>0.00015046296296296297</v>
      </c>
      <c r="AY33" s="34">
        <v>0.00011574074074074073</v>
      </c>
      <c r="AZ33" s="34">
        <v>0.0001273148148148148</v>
      </c>
      <c r="BA33" s="34">
        <v>0.00017361111111111112</v>
      </c>
      <c r="BB33" s="130"/>
      <c r="BC33" s="34">
        <v>0.00014123541075535199</v>
      </c>
    </row>
    <row r="34" spans="1:55" ht="12.75">
      <c r="A34" s="7" t="s">
        <v>73</v>
      </c>
      <c r="B34" s="98" t="s">
        <v>88</v>
      </c>
      <c r="C34" s="99"/>
      <c r="D34" s="99"/>
      <c r="E34" s="99"/>
      <c r="F34" s="99"/>
      <c r="G34" s="111"/>
      <c r="H34" s="111"/>
      <c r="I34" s="111"/>
      <c r="J34" s="111"/>
      <c r="K34" s="111"/>
      <c r="L34" s="111"/>
      <c r="M34" s="111"/>
      <c r="N34" s="111"/>
      <c r="O34" s="111"/>
      <c r="P34" s="111"/>
      <c r="Q34" s="111"/>
      <c r="R34" s="111"/>
      <c r="S34" s="111"/>
      <c r="T34" s="111"/>
      <c r="U34" s="111"/>
      <c r="V34" s="111"/>
      <c r="W34" s="100"/>
      <c r="X34" s="100"/>
      <c r="Y34" s="100"/>
      <c r="Z34" s="100"/>
      <c r="AA34" s="100"/>
      <c r="AB34" s="100"/>
      <c r="AC34" s="100"/>
      <c r="AD34" s="100"/>
      <c r="AE34" s="100"/>
      <c r="AF34" s="100"/>
      <c r="AG34" s="100"/>
      <c r="AH34" s="100"/>
      <c r="AI34" s="100"/>
      <c r="AJ34" s="100"/>
      <c r="AK34" s="100"/>
      <c r="AL34" s="100"/>
      <c r="AM34" s="100"/>
      <c r="AN34" s="100"/>
      <c r="AO34" s="100"/>
      <c r="AP34" s="100" t="s">
        <v>188</v>
      </c>
      <c r="AQ34" s="100" t="s">
        <v>188</v>
      </c>
      <c r="AR34" s="100" t="s">
        <v>188</v>
      </c>
      <c r="AS34" s="100" t="s">
        <v>188</v>
      </c>
      <c r="AT34" s="100" t="s">
        <v>188</v>
      </c>
      <c r="AU34" s="100" t="s">
        <v>188</v>
      </c>
      <c r="AV34" s="100" t="s">
        <v>188</v>
      </c>
      <c r="AW34" s="100" t="s">
        <v>188</v>
      </c>
      <c r="AX34" s="100" t="s">
        <v>188</v>
      </c>
      <c r="AY34" s="100" t="s">
        <v>188</v>
      </c>
      <c r="AZ34" s="100" t="s">
        <v>188</v>
      </c>
      <c r="BA34" s="100" t="s">
        <v>188</v>
      </c>
      <c r="BB34" s="130"/>
      <c r="BC34" s="275" t="s">
        <v>188</v>
      </c>
    </row>
    <row r="35" spans="1:55" ht="5.25" customHeight="1">
      <c r="A35" s="7"/>
      <c r="C35" s="1"/>
      <c r="D35" s="1"/>
      <c r="E35" s="1"/>
      <c r="F35" s="1"/>
      <c r="G35" s="1"/>
      <c r="H35" s="1"/>
      <c r="I35" s="1"/>
      <c r="J35" s="1"/>
      <c r="K35" s="1"/>
      <c r="L35" s="1"/>
      <c r="M35" s="1"/>
      <c r="N35" s="1"/>
      <c r="O35" s="1"/>
      <c r="P35" s="1"/>
      <c r="Q35" s="1"/>
      <c r="R35" s="1"/>
      <c r="S35" s="1"/>
      <c r="T35" s="1"/>
      <c r="U35" s="1"/>
      <c r="V35" s="1"/>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30"/>
      <c r="BC35" s="104"/>
    </row>
    <row r="36" spans="1:55" ht="12.75">
      <c r="A36" s="7">
        <v>5.19</v>
      </c>
      <c r="B36" s="20" t="s">
        <v>126</v>
      </c>
      <c r="C36" s="50"/>
      <c r="D36" s="50"/>
      <c r="E36" s="50"/>
      <c r="F36" s="50"/>
      <c r="G36" s="50"/>
      <c r="H36" s="50"/>
      <c r="I36" s="50"/>
      <c r="J36" s="50"/>
      <c r="K36" s="50"/>
      <c r="L36" s="50"/>
      <c r="M36" s="50"/>
      <c r="N36" s="50"/>
      <c r="O36" s="50"/>
      <c r="P36" s="50"/>
      <c r="Q36" s="50"/>
      <c r="R36" s="50"/>
      <c r="S36" s="50"/>
      <c r="T36" s="50"/>
      <c r="U36" s="50"/>
      <c r="V36" s="50"/>
      <c r="W36" s="128"/>
      <c r="X36" s="128"/>
      <c r="Y36" s="128"/>
      <c r="Z36" s="128"/>
      <c r="AA36" s="128"/>
      <c r="AB36" s="128"/>
      <c r="AC36" s="128"/>
      <c r="AD36" s="128"/>
      <c r="AE36" s="128"/>
      <c r="AF36" s="128"/>
      <c r="AG36" s="128"/>
      <c r="AH36" s="128"/>
      <c r="AI36" s="128"/>
      <c r="AJ36" s="128"/>
      <c r="AK36" s="128"/>
      <c r="AL36" s="128"/>
      <c r="AM36" s="128"/>
      <c r="AN36" s="128"/>
      <c r="AO36" s="128"/>
      <c r="AP36" s="128">
        <v>298</v>
      </c>
      <c r="AQ36" s="128">
        <v>298</v>
      </c>
      <c r="AR36" s="128">
        <v>286</v>
      </c>
      <c r="AS36" s="128">
        <v>771</v>
      </c>
      <c r="AT36" s="128">
        <v>1079</v>
      </c>
      <c r="AU36" s="128">
        <v>698</v>
      </c>
      <c r="AV36" s="128">
        <v>526</v>
      </c>
      <c r="AW36" s="128">
        <v>543</v>
      </c>
      <c r="AX36" s="128">
        <v>708</v>
      </c>
      <c r="AY36" s="128">
        <v>581</v>
      </c>
      <c r="AZ36" s="128">
        <v>444</v>
      </c>
      <c r="BA36" s="128">
        <v>623</v>
      </c>
      <c r="BB36" s="130"/>
      <c r="BC36" s="128">
        <v>6855</v>
      </c>
    </row>
    <row r="37" spans="2:55" ht="12.75">
      <c r="B37" s="2" t="s">
        <v>111</v>
      </c>
      <c r="C37" s="1"/>
      <c r="D37" s="1"/>
      <c r="E37" s="1"/>
      <c r="F37" s="1"/>
      <c r="G37" s="1"/>
      <c r="H37" s="1"/>
      <c r="I37" s="1"/>
      <c r="J37" s="1"/>
      <c r="K37" s="1"/>
      <c r="L37" s="1"/>
      <c r="M37" s="1"/>
      <c r="N37" s="1"/>
      <c r="O37" s="1"/>
      <c r="P37" s="1"/>
      <c r="Q37" s="1"/>
      <c r="R37" s="1"/>
      <c r="S37" s="1"/>
      <c r="T37" s="1"/>
      <c r="U37" s="1"/>
      <c r="V37" s="1"/>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30"/>
      <c r="BC37" s="104"/>
    </row>
    <row r="38" spans="1:55" ht="12.75">
      <c r="A38" s="7">
        <v>5.2</v>
      </c>
      <c r="B38" s="20" t="s">
        <v>92</v>
      </c>
      <c r="C38" s="50"/>
      <c r="D38" s="50"/>
      <c r="E38" s="50"/>
      <c r="F38" s="50"/>
      <c r="G38" s="50"/>
      <c r="H38" s="50"/>
      <c r="I38" s="50"/>
      <c r="J38" s="50"/>
      <c r="K38" s="50"/>
      <c r="L38" s="50"/>
      <c r="M38" s="50"/>
      <c r="N38" s="50"/>
      <c r="O38" s="50"/>
      <c r="P38" s="50"/>
      <c r="Q38" s="50"/>
      <c r="R38" s="50"/>
      <c r="S38" s="50"/>
      <c r="T38" s="50"/>
      <c r="U38" s="50"/>
      <c r="V38" s="50"/>
      <c r="W38" s="128"/>
      <c r="X38" s="128"/>
      <c r="Y38" s="128"/>
      <c r="Z38" s="128"/>
      <c r="AA38" s="128"/>
      <c r="AB38" s="128"/>
      <c r="AC38" s="128"/>
      <c r="AD38" s="128"/>
      <c r="AE38" s="128"/>
      <c r="AF38" s="128"/>
      <c r="AG38" s="128"/>
      <c r="AH38" s="128"/>
      <c r="AI38" s="128"/>
      <c r="AJ38" s="128"/>
      <c r="AK38" s="128"/>
      <c r="AL38" s="128"/>
      <c r="AM38" s="128"/>
      <c r="AN38" s="128"/>
      <c r="AO38" s="128"/>
      <c r="AP38" s="128">
        <v>179</v>
      </c>
      <c r="AQ38" s="128">
        <v>179</v>
      </c>
      <c r="AR38" s="128">
        <v>180</v>
      </c>
      <c r="AS38" s="128">
        <v>409</v>
      </c>
      <c r="AT38" s="128">
        <v>569</v>
      </c>
      <c r="AU38" s="128">
        <v>362</v>
      </c>
      <c r="AV38" s="128">
        <v>309</v>
      </c>
      <c r="AW38" s="128">
        <v>280</v>
      </c>
      <c r="AX38" s="128">
        <v>431</v>
      </c>
      <c r="AY38" s="128">
        <v>362</v>
      </c>
      <c r="AZ38" s="128">
        <v>292</v>
      </c>
      <c r="BA38" s="128">
        <v>401</v>
      </c>
      <c r="BB38" s="130"/>
      <c r="BC38" s="128">
        <v>3953</v>
      </c>
    </row>
    <row r="39" spans="3:55" ht="5.25" customHeight="1">
      <c r="C39" s="1"/>
      <c r="D39" s="1"/>
      <c r="E39" s="1"/>
      <c r="F39" s="1"/>
      <c r="G39" s="1"/>
      <c r="H39" s="1"/>
      <c r="I39" s="1"/>
      <c r="J39" s="1"/>
      <c r="K39" s="1"/>
      <c r="L39" s="1"/>
      <c r="M39" s="1"/>
      <c r="N39" s="1"/>
      <c r="O39" s="1"/>
      <c r="P39" s="1"/>
      <c r="Q39" s="1"/>
      <c r="R39" s="1"/>
      <c r="S39" s="1"/>
      <c r="T39" s="1"/>
      <c r="U39" s="1"/>
      <c r="V39" s="1"/>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30"/>
      <c r="BC39" s="104"/>
    </row>
    <row r="40" spans="1:55" ht="12.75">
      <c r="A40" s="7">
        <v>5.21</v>
      </c>
      <c r="B40" s="43" t="s">
        <v>127</v>
      </c>
      <c r="C40" s="55"/>
      <c r="D40" s="55"/>
      <c r="E40" s="55"/>
      <c r="F40" s="55"/>
      <c r="G40" s="112"/>
      <c r="H40" s="112"/>
      <c r="I40" s="112"/>
      <c r="J40" s="112"/>
      <c r="K40" s="112"/>
      <c r="L40" s="112"/>
      <c r="M40" s="112"/>
      <c r="N40" s="112"/>
      <c r="O40" s="112"/>
      <c r="P40" s="112"/>
      <c r="Q40" s="112"/>
      <c r="R40" s="112"/>
      <c r="S40" s="112"/>
      <c r="T40" s="112"/>
      <c r="U40" s="112"/>
      <c r="V40" s="112"/>
      <c r="W40" s="129"/>
      <c r="X40" s="129"/>
      <c r="Y40" s="129"/>
      <c r="Z40" s="129"/>
      <c r="AA40" s="129"/>
      <c r="AB40" s="129"/>
      <c r="AC40" s="129"/>
      <c r="AD40" s="129"/>
      <c r="AE40" s="129"/>
      <c r="AF40" s="129"/>
      <c r="AG40" s="129"/>
      <c r="AH40" s="129"/>
      <c r="AI40" s="129"/>
      <c r="AJ40" s="129"/>
      <c r="AK40" s="129"/>
      <c r="AL40" s="129"/>
      <c r="AM40" s="129"/>
      <c r="AN40" s="129"/>
      <c r="AO40" s="129"/>
      <c r="AP40" s="129">
        <v>0.004976851851851852</v>
      </c>
      <c r="AQ40" s="129">
        <v>0.004976851851851852</v>
      </c>
      <c r="AR40" s="129">
        <v>0.004884259259259259</v>
      </c>
      <c r="AS40" s="129">
        <v>0.005416666666666667</v>
      </c>
      <c r="AT40" s="129">
        <v>0.005613425925925927</v>
      </c>
      <c r="AU40" s="129">
        <v>0.004907407407407407</v>
      </c>
      <c r="AV40" s="129">
        <v>0.004409722222222222</v>
      </c>
      <c r="AW40" s="129">
        <v>0.004814814814814815</v>
      </c>
      <c r="AX40" s="129">
        <v>0.004965277777777778</v>
      </c>
      <c r="AY40" s="129">
        <v>0.004849537037037037</v>
      </c>
      <c r="AZ40" s="129">
        <v>0.004606481481481481</v>
      </c>
      <c r="BA40" s="129">
        <v>0.005</v>
      </c>
      <c r="BB40" s="130"/>
      <c r="BC40" s="135">
        <v>0.004945984327502433</v>
      </c>
    </row>
    <row r="41" spans="1:55" ht="6" customHeight="1">
      <c r="A41" s="7"/>
      <c r="C41" s="1"/>
      <c r="D41" s="1"/>
      <c r="E41" s="1"/>
      <c r="F41" s="1"/>
      <c r="G41" s="1"/>
      <c r="H41" s="1"/>
      <c r="I41" s="1"/>
      <c r="J41" s="1"/>
      <c r="K41" s="1"/>
      <c r="L41" s="1"/>
      <c r="M41" s="1"/>
      <c r="N41" s="1"/>
      <c r="O41" s="1"/>
      <c r="P41" s="1"/>
      <c r="Q41" s="1"/>
      <c r="R41" s="1"/>
      <c r="S41" s="1"/>
      <c r="T41" s="1"/>
      <c r="U41" s="1"/>
      <c r="V41" s="1"/>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30"/>
      <c r="BC41" s="104"/>
    </row>
    <row r="42" spans="1:55" ht="12.75">
      <c r="A42" s="7"/>
      <c r="C42" s="1"/>
      <c r="D42" s="1"/>
      <c r="E42" s="1"/>
      <c r="F42" s="1"/>
      <c r="G42" s="1"/>
      <c r="H42" s="1"/>
      <c r="I42" s="1"/>
      <c r="J42" s="1"/>
      <c r="K42" s="1"/>
      <c r="L42" s="1"/>
      <c r="M42" s="1"/>
      <c r="N42" s="1"/>
      <c r="O42" s="1"/>
      <c r="P42" s="1"/>
      <c r="Q42" s="1"/>
      <c r="R42" s="1"/>
      <c r="S42" s="1"/>
      <c r="T42" s="1"/>
      <c r="U42" s="1"/>
      <c r="V42" s="1"/>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30"/>
      <c r="BC42" s="104"/>
    </row>
    <row r="43" spans="1:55" ht="15.75">
      <c r="A43" s="10" t="s">
        <v>133</v>
      </c>
      <c r="C43" s="1"/>
      <c r="D43" s="1"/>
      <c r="E43" s="1"/>
      <c r="F43" s="1"/>
      <c r="G43" s="1"/>
      <c r="H43" s="1"/>
      <c r="I43" s="1"/>
      <c r="J43" s="1"/>
      <c r="K43" s="1"/>
      <c r="L43" s="1"/>
      <c r="M43" s="1"/>
      <c r="N43" s="1"/>
      <c r="O43" s="1"/>
      <c r="P43" s="1"/>
      <c r="Q43" s="1"/>
      <c r="R43" s="1"/>
      <c r="S43" s="1"/>
      <c r="T43" s="1"/>
      <c r="U43" s="1"/>
      <c r="V43" s="1"/>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30"/>
      <c r="BC43" s="104"/>
    </row>
    <row r="44" spans="1:55" ht="12.75">
      <c r="A44" s="8">
        <v>6.2</v>
      </c>
      <c r="B44" s="17" t="s">
        <v>16</v>
      </c>
      <c r="C44" s="52"/>
      <c r="D44" s="52"/>
      <c r="E44" s="52"/>
      <c r="F44" s="52"/>
      <c r="G44" s="52"/>
      <c r="H44" s="52"/>
      <c r="I44" s="52"/>
      <c r="J44" s="52"/>
      <c r="K44" s="52"/>
      <c r="L44" s="52"/>
      <c r="M44" s="52"/>
      <c r="N44" s="52"/>
      <c r="O44" s="52"/>
      <c r="P44" s="52"/>
      <c r="Q44" s="52"/>
      <c r="R44" s="52"/>
      <c r="S44" s="52"/>
      <c r="T44" s="52"/>
      <c r="U44" s="52"/>
      <c r="V44" s="52"/>
      <c r="W44" s="30"/>
      <c r="X44" s="30"/>
      <c r="Y44" s="30"/>
      <c r="Z44" s="30"/>
      <c r="AA44" s="30"/>
      <c r="AB44" s="30"/>
      <c r="AC44" s="30"/>
      <c r="AD44" s="30"/>
      <c r="AE44" s="30"/>
      <c r="AF44" s="30"/>
      <c r="AG44" s="30"/>
      <c r="AH44" s="30"/>
      <c r="AI44" s="30"/>
      <c r="AJ44" s="30"/>
      <c r="AK44" s="30"/>
      <c r="AL44" s="30"/>
      <c r="AM44" s="30"/>
      <c r="AN44" s="30"/>
      <c r="AO44" s="30"/>
      <c r="AP44" s="30">
        <v>44764.96666666667</v>
      </c>
      <c r="AQ44" s="30">
        <v>44764.966667</v>
      </c>
      <c r="AR44" s="30">
        <v>37496</v>
      </c>
      <c r="AS44" s="30">
        <v>36637</v>
      </c>
      <c r="AT44" s="30">
        <v>91426</v>
      </c>
      <c r="AU44" s="30">
        <v>42278</v>
      </c>
      <c r="AV44" s="30">
        <v>24765</v>
      </c>
      <c r="AW44" s="30">
        <v>41077</v>
      </c>
      <c r="AX44" s="30">
        <v>40988</v>
      </c>
      <c r="AY44" s="30">
        <v>38847</v>
      </c>
      <c r="AZ44" s="30">
        <v>36060</v>
      </c>
      <c r="BA44" s="30">
        <v>38434</v>
      </c>
      <c r="BB44" s="130"/>
      <c r="BC44" s="30">
        <v>517537.93333366665</v>
      </c>
    </row>
    <row r="45" spans="1:55" ht="12.75">
      <c r="A45" s="8">
        <v>6.3</v>
      </c>
      <c r="B45" s="18" t="s">
        <v>17</v>
      </c>
      <c r="C45" s="53"/>
      <c r="D45" s="53"/>
      <c r="E45" s="53"/>
      <c r="F45" s="53"/>
      <c r="G45" s="53"/>
      <c r="H45" s="53"/>
      <c r="I45" s="53"/>
      <c r="J45" s="53"/>
      <c r="K45" s="53"/>
      <c r="L45" s="53"/>
      <c r="M45" s="53"/>
      <c r="N45" s="53"/>
      <c r="O45" s="53"/>
      <c r="P45" s="53"/>
      <c r="Q45" s="53"/>
      <c r="R45" s="53"/>
      <c r="S45" s="53"/>
      <c r="T45" s="53"/>
      <c r="U45" s="53"/>
      <c r="V45" s="53"/>
      <c r="W45" s="93"/>
      <c r="X45" s="93"/>
      <c r="Y45" s="93"/>
      <c r="Z45" s="93"/>
      <c r="AA45" s="93"/>
      <c r="AB45" s="93"/>
      <c r="AC45" s="93"/>
      <c r="AD45" s="93"/>
      <c r="AE45" s="93"/>
      <c r="AF45" s="93"/>
      <c r="AG45" s="93"/>
      <c r="AH45" s="93"/>
      <c r="AI45" s="93"/>
      <c r="AJ45" s="93"/>
      <c r="AK45" s="93"/>
      <c r="AL45" s="93"/>
      <c r="AM45" s="93"/>
      <c r="AN45" s="93"/>
      <c r="AO45" s="93"/>
      <c r="AP45" s="93">
        <v>27441.4</v>
      </c>
      <c r="AQ45" s="93">
        <v>27441.4</v>
      </c>
      <c r="AR45" s="93">
        <v>24059</v>
      </c>
      <c r="AS45" s="93">
        <v>23572</v>
      </c>
      <c r="AT45" s="93">
        <v>26782</v>
      </c>
      <c r="AU45" s="93">
        <v>26157</v>
      </c>
      <c r="AV45" s="93">
        <v>77440</v>
      </c>
      <c r="AW45" s="93">
        <v>23947</v>
      </c>
      <c r="AX45" s="93">
        <v>26954</v>
      </c>
      <c r="AY45" s="93">
        <v>26332</v>
      </c>
      <c r="AZ45" s="93">
        <v>23510</v>
      </c>
      <c r="BA45" s="93">
        <v>26687</v>
      </c>
      <c r="BB45" s="130"/>
      <c r="BC45" s="93">
        <v>360322.8</v>
      </c>
    </row>
    <row r="46" spans="1:55" ht="12.75">
      <c r="A46" s="8"/>
      <c r="C46" s="1"/>
      <c r="D46" s="1"/>
      <c r="E46" s="1"/>
      <c r="F46" s="1"/>
      <c r="G46" s="1"/>
      <c r="H46" s="1"/>
      <c r="I46" s="1"/>
      <c r="J46" s="1"/>
      <c r="K46" s="1"/>
      <c r="L46" s="1"/>
      <c r="M46" s="1"/>
      <c r="N46" s="1"/>
      <c r="O46" s="1"/>
      <c r="P46" s="1"/>
      <c r="Q46" s="1"/>
      <c r="R46" s="1"/>
      <c r="S46" s="1"/>
      <c r="T46" s="1"/>
      <c r="U46" s="1"/>
      <c r="V46" s="1"/>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30"/>
      <c r="BC46" s="104"/>
    </row>
    <row r="47" spans="1:55" ht="15.75">
      <c r="A47" s="10" t="s">
        <v>134</v>
      </c>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294" t="s">
        <v>263</v>
      </c>
      <c r="AV47" s="294"/>
      <c r="AW47" s="294"/>
      <c r="AX47" s="294"/>
      <c r="AY47" s="294"/>
      <c r="AZ47" s="294"/>
      <c r="BA47" s="294" t="s">
        <v>265</v>
      </c>
      <c r="BB47" s="130"/>
      <c r="BC47" s="104"/>
    </row>
    <row r="48" spans="1:55"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30"/>
      <c r="BC48" s="128">
        <v>0</v>
      </c>
    </row>
    <row r="49" spans="1:55"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30"/>
      <c r="BC49" s="104"/>
    </row>
    <row r="50" spans="1:55"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30"/>
      <c r="BC50" s="30">
        <v>0</v>
      </c>
    </row>
    <row r="51" spans="1:55"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30"/>
      <c r="BC51" s="32">
        <v>0</v>
      </c>
    </row>
    <row r="52" spans="1:55"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30"/>
      <c r="BC52" s="32">
        <v>0</v>
      </c>
    </row>
    <row r="53" spans="1:55"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30"/>
      <c r="BC53" s="32">
        <v>0</v>
      </c>
    </row>
    <row r="54" spans="1:55"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30"/>
      <c r="BC54" s="93">
        <v>0</v>
      </c>
    </row>
    <row r="55" spans="1:55"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30"/>
      <c r="BC55" s="104"/>
    </row>
    <row r="56" spans="1:55"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30"/>
      <c r="BC56" s="30">
        <v>0</v>
      </c>
    </row>
    <row r="57" spans="1:55"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30"/>
      <c r="BC57" s="32">
        <v>0</v>
      </c>
    </row>
    <row r="58" spans="1:55"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30"/>
      <c r="BC58" s="32">
        <v>0</v>
      </c>
    </row>
    <row r="59" spans="1:55"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30"/>
      <c r="BC59" s="93">
        <v>0</v>
      </c>
    </row>
    <row r="60" spans="1:55"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30"/>
      <c r="BC60" s="104"/>
    </row>
    <row r="61" spans="1:55"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30"/>
      <c r="BC61" s="30">
        <v>0</v>
      </c>
    </row>
    <row r="62" spans="1:55"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30"/>
      <c r="BC62" s="32">
        <v>0</v>
      </c>
    </row>
    <row r="63" spans="1:55"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30"/>
      <c r="BC63" s="32">
        <v>0</v>
      </c>
    </row>
    <row r="64" spans="1:55"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30"/>
      <c r="BC64" s="32">
        <v>0</v>
      </c>
    </row>
    <row r="65" spans="1:55"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30"/>
      <c r="BC65" s="93">
        <v>0</v>
      </c>
    </row>
    <row r="66" spans="1:55"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30"/>
      <c r="BC66" s="104"/>
    </row>
    <row r="67" spans="1:55"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30"/>
      <c r="BC67" s="128">
        <v>0</v>
      </c>
    </row>
    <row r="68" spans="1:55"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30"/>
      <c r="BC68" s="104"/>
    </row>
    <row r="69" spans="1:55"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30"/>
      <c r="BC69" s="30">
        <v>0</v>
      </c>
    </row>
    <row r="70" spans="1:55"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30"/>
      <c r="BC70" s="32">
        <v>0</v>
      </c>
    </row>
    <row r="71" spans="1:55"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30"/>
      <c r="BC71" s="32">
        <v>0</v>
      </c>
    </row>
    <row r="72" spans="1:55"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30"/>
      <c r="BC72" s="93">
        <v>0</v>
      </c>
    </row>
    <row r="73" spans="1:55"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30"/>
      <c r="BC73" s="104"/>
    </row>
    <row r="74" spans="1:55"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30"/>
      <c r="BC74" s="128">
        <v>0</v>
      </c>
    </row>
    <row r="75" spans="1:55"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30"/>
      <c r="BC75" s="104"/>
    </row>
    <row r="76" spans="1:55"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30"/>
      <c r="BC76" s="30">
        <v>0</v>
      </c>
    </row>
    <row r="77" spans="1:55"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30"/>
      <c r="BC77" s="32">
        <v>0</v>
      </c>
    </row>
    <row r="78" spans="1:55"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30"/>
      <c r="BC78" s="32">
        <v>0</v>
      </c>
    </row>
    <row r="79" spans="1:55"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30"/>
      <c r="BC79" s="93">
        <v>0</v>
      </c>
    </row>
    <row r="80" spans="1:55"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30"/>
      <c r="BC80" s="104"/>
    </row>
    <row r="81" spans="1:55"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30"/>
      <c r="BC81" s="128">
        <v>0</v>
      </c>
    </row>
    <row r="82" spans="1:55"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30"/>
      <c r="BC82" s="104"/>
    </row>
    <row r="83" spans="1:55"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30"/>
      <c r="BC83" s="30">
        <v>0</v>
      </c>
    </row>
    <row r="84" spans="1:55"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30"/>
      <c r="BC84" s="32">
        <v>0</v>
      </c>
    </row>
    <row r="85" spans="1:55"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30"/>
      <c r="BC85" s="32">
        <v>0</v>
      </c>
    </row>
    <row r="86" spans="1:55"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30"/>
      <c r="BC86" s="93">
        <v>0</v>
      </c>
    </row>
    <row r="87" spans="1:55"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30"/>
      <c r="BC87" s="104"/>
    </row>
    <row r="88" spans="1:55"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30"/>
      <c r="BC88" s="128">
        <v>0</v>
      </c>
    </row>
    <row r="89" spans="1:55"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30"/>
      <c r="BC89" s="104"/>
    </row>
    <row r="90" spans="1:55"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30"/>
      <c r="BC90" s="30">
        <v>0</v>
      </c>
    </row>
    <row r="91" spans="1:55"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30"/>
      <c r="BC91" s="32">
        <v>0</v>
      </c>
    </row>
    <row r="92" spans="1:55"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30"/>
      <c r="BC92" s="32">
        <v>0</v>
      </c>
    </row>
    <row r="93" spans="1:55"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30"/>
      <c r="BC93" s="93">
        <v>0</v>
      </c>
    </row>
    <row r="94" spans="1:55"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30"/>
      <c r="BC94" s="104"/>
    </row>
    <row r="95" spans="1:55"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30"/>
      <c r="BC95" s="128">
        <v>0</v>
      </c>
    </row>
    <row r="96" spans="1:55"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30"/>
      <c r="BC96" s="104"/>
    </row>
    <row r="97" spans="1:55"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30"/>
      <c r="BC97" s="30">
        <v>0</v>
      </c>
    </row>
    <row r="98" spans="1:55"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30"/>
      <c r="BC98" s="32">
        <v>0</v>
      </c>
    </row>
    <row r="99" spans="1:55"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30"/>
      <c r="BC99" s="32">
        <v>0</v>
      </c>
    </row>
    <row r="100" spans="1:55"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30"/>
      <c r="BC100" s="93">
        <v>0</v>
      </c>
    </row>
    <row r="101" spans="23:55"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30"/>
      <c r="BC101" s="104"/>
    </row>
    <row r="102" spans="1:55"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30"/>
      <c r="BC102" s="104"/>
    </row>
    <row r="103" spans="1:55" ht="12.75">
      <c r="A103" s="26" t="s">
        <v>167</v>
      </c>
      <c r="C103" s="1"/>
      <c r="D103" s="1"/>
      <c r="E103" s="1"/>
      <c r="F103" s="1"/>
      <c r="G103" s="1"/>
      <c r="H103" s="1"/>
      <c r="I103" s="1"/>
      <c r="J103" s="1"/>
      <c r="K103" s="1"/>
      <c r="L103" s="1"/>
      <c r="M103" s="1"/>
      <c r="N103" s="1"/>
      <c r="O103" s="1"/>
      <c r="P103" s="1"/>
      <c r="Q103" s="1"/>
      <c r="R103" s="1"/>
      <c r="S103" s="1"/>
      <c r="T103" s="1"/>
      <c r="U103" s="1"/>
      <c r="V103" s="1"/>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30"/>
      <c r="BC103" s="104"/>
    </row>
    <row r="104" spans="1:55" ht="12.75">
      <c r="A104" s="7">
        <v>5.23</v>
      </c>
      <c r="B104" s="17" t="s">
        <v>129</v>
      </c>
      <c r="C104" s="52"/>
      <c r="D104" s="52"/>
      <c r="E104" s="52"/>
      <c r="F104" s="52"/>
      <c r="G104" s="52"/>
      <c r="H104" s="52"/>
      <c r="I104" s="52"/>
      <c r="J104" s="52"/>
      <c r="K104" s="52"/>
      <c r="L104" s="52"/>
      <c r="M104" s="52"/>
      <c r="N104" s="52"/>
      <c r="O104" s="52"/>
      <c r="P104" s="52"/>
      <c r="Q104" s="52"/>
      <c r="R104" s="52"/>
      <c r="S104" s="52"/>
      <c r="T104" s="52"/>
      <c r="U104" s="52"/>
      <c r="V104" s="52"/>
      <c r="W104" s="30"/>
      <c r="X104" s="30"/>
      <c r="Y104" s="30"/>
      <c r="Z104" s="30"/>
      <c r="AA104" s="30"/>
      <c r="AB104" s="30"/>
      <c r="AC104" s="30"/>
      <c r="AD104" s="30"/>
      <c r="AE104" s="30"/>
      <c r="AF104" s="30"/>
      <c r="AG104" s="30"/>
      <c r="AH104" s="30"/>
      <c r="AI104" s="30"/>
      <c r="AJ104" s="30"/>
      <c r="AK104" s="30"/>
      <c r="AL104" s="30"/>
      <c r="AM104" s="30"/>
      <c r="AN104" s="30"/>
      <c r="AO104" s="30"/>
      <c r="AP104" s="30">
        <v>999</v>
      </c>
      <c r="AQ104" s="30">
        <v>999</v>
      </c>
      <c r="AR104" s="30">
        <v>925</v>
      </c>
      <c r="AS104" s="30">
        <v>856</v>
      </c>
      <c r="AT104" s="30">
        <v>1071</v>
      </c>
      <c r="AU104" s="30">
        <v>1120</v>
      </c>
      <c r="AV104" s="30">
        <v>1218</v>
      </c>
      <c r="AW104" s="30">
        <v>1202</v>
      </c>
      <c r="AX104" s="30">
        <v>1190</v>
      </c>
      <c r="AY104" s="30">
        <v>1119</v>
      </c>
      <c r="AZ104" s="30">
        <v>1072</v>
      </c>
      <c r="BA104" s="30">
        <v>1061</v>
      </c>
      <c r="BB104" s="130"/>
      <c r="BC104" s="30">
        <v>12832</v>
      </c>
    </row>
    <row r="105" spans="1:55" ht="12.75">
      <c r="A105" s="7">
        <v>5.24</v>
      </c>
      <c r="B105" s="22" t="s">
        <v>130</v>
      </c>
      <c r="C105" s="54"/>
      <c r="D105" s="54"/>
      <c r="E105" s="54"/>
      <c r="F105" s="54"/>
      <c r="G105" s="54"/>
      <c r="H105" s="54"/>
      <c r="I105" s="54"/>
      <c r="J105" s="54"/>
      <c r="K105" s="54"/>
      <c r="L105" s="54"/>
      <c r="M105" s="54"/>
      <c r="N105" s="54"/>
      <c r="O105" s="54"/>
      <c r="P105" s="54"/>
      <c r="Q105" s="54"/>
      <c r="R105" s="54"/>
      <c r="S105" s="54"/>
      <c r="T105" s="54"/>
      <c r="U105" s="54"/>
      <c r="V105" s="54"/>
      <c r="W105" s="32"/>
      <c r="X105" s="32"/>
      <c r="Y105" s="32"/>
      <c r="Z105" s="32"/>
      <c r="AA105" s="32"/>
      <c r="AB105" s="32"/>
      <c r="AC105" s="32"/>
      <c r="AD105" s="32"/>
      <c r="AE105" s="32"/>
      <c r="AF105" s="32"/>
      <c r="AG105" s="32"/>
      <c r="AH105" s="32"/>
      <c r="AI105" s="32"/>
      <c r="AJ105" s="32"/>
      <c r="AK105" s="32"/>
      <c r="AL105" s="32"/>
      <c r="AM105" s="32"/>
      <c r="AN105" s="32"/>
      <c r="AO105" s="32"/>
      <c r="AP105" s="32">
        <v>863</v>
      </c>
      <c r="AQ105" s="32">
        <v>854</v>
      </c>
      <c r="AR105" s="32">
        <v>846</v>
      </c>
      <c r="AS105" s="32">
        <v>852</v>
      </c>
      <c r="AT105" s="32">
        <v>1038</v>
      </c>
      <c r="AU105" s="32">
        <v>1025</v>
      </c>
      <c r="AV105" s="32">
        <v>1119</v>
      </c>
      <c r="AW105" s="32">
        <v>1152</v>
      </c>
      <c r="AX105" s="32">
        <v>1287</v>
      </c>
      <c r="AY105" s="32">
        <v>1115</v>
      </c>
      <c r="AZ105" s="32">
        <v>1112</v>
      </c>
      <c r="BA105" s="32">
        <v>999</v>
      </c>
      <c r="BB105" s="130"/>
      <c r="BC105" s="32">
        <v>12262</v>
      </c>
    </row>
    <row r="106" spans="1:55" ht="12.75">
      <c r="A106" s="7">
        <v>5.25</v>
      </c>
      <c r="B106" s="21" t="s">
        <v>24</v>
      </c>
      <c r="C106" s="54"/>
      <c r="D106" s="54"/>
      <c r="E106" s="54"/>
      <c r="F106" s="54"/>
      <c r="G106" s="54"/>
      <c r="H106" s="54"/>
      <c r="I106" s="54"/>
      <c r="J106" s="54"/>
      <c r="K106" s="54"/>
      <c r="L106" s="54"/>
      <c r="M106" s="54"/>
      <c r="N106" s="54"/>
      <c r="O106" s="54"/>
      <c r="P106" s="54"/>
      <c r="Q106" s="54"/>
      <c r="R106" s="54"/>
      <c r="S106" s="54"/>
      <c r="T106" s="54"/>
      <c r="U106" s="54"/>
      <c r="V106" s="54"/>
      <c r="W106" s="32"/>
      <c r="X106" s="32"/>
      <c r="Y106" s="32"/>
      <c r="Z106" s="32"/>
      <c r="AA106" s="32"/>
      <c r="AB106" s="32"/>
      <c r="AC106" s="32"/>
      <c r="AD106" s="32"/>
      <c r="AE106" s="32"/>
      <c r="AF106" s="32"/>
      <c r="AG106" s="32"/>
      <c r="AH106" s="32"/>
      <c r="AI106" s="32"/>
      <c r="AJ106" s="32"/>
      <c r="AK106" s="32"/>
      <c r="AL106" s="32"/>
      <c r="AM106" s="32"/>
      <c r="AN106" s="32"/>
      <c r="AO106" s="32"/>
      <c r="AP106" s="32">
        <v>7654</v>
      </c>
      <c r="AQ106" s="32">
        <v>7654</v>
      </c>
      <c r="AR106" s="32">
        <v>6585</v>
      </c>
      <c r="AS106" s="32">
        <v>6238</v>
      </c>
      <c r="AT106" s="32">
        <v>6792</v>
      </c>
      <c r="AU106" s="32">
        <v>7646</v>
      </c>
      <c r="AV106" s="32">
        <v>7653</v>
      </c>
      <c r="AW106" s="32">
        <v>6615</v>
      </c>
      <c r="AX106" s="32">
        <v>6843</v>
      </c>
      <c r="AY106" s="32">
        <v>7562</v>
      </c>
      <c r="AZ106" s="32">
        <v>6811</v>
      </c>
      <c r="BA106" s="32">
        <v>7265</v>
      </c>
      <c r="BB106" s="130"/>
      <c r="BC106" s="32">
        <v>85318</v>
      </c>
    </row>
    <row r="107" spans="1:55" ht="12.75">
      <c r="A107" s="81" t="s">
        <v>10</v>
      </c>
      <c r="B107" s="82" t="s">
        <v>39</v>
      </c>
      <c r="C107" s="54"/>
      <c r="D107" s="54"/>
      <c r="E107" s="54"/>
      <c r="F107" s="54"/>
      <c r="G107" s="54"/>
      <c r="H107" s="54"/>
      <c r="I107" s="54"/>
      <c r="J107" s="54"/>
      <c r="K107" s="54"/>
      <c r="L107" s="54"/>
      <c r="M107" s="54"/>
      <c r="N107" s="54"/>
      <c r="O107" s="54"/>
      <c r="P107" s="54"/>
      <c r="Q107" s="54"/>
      <c r="R107" s="54"/>
      <c r="S107" s="54"/>
      <c r="T107" s="54"/>
      <c r="U107" s="54"/>
      <c r="V107" s="54"/>
      <c r="W107" s="136"/>
      <c r="X107" s="136"/>
      <c r="Y107" s="136"/>
      <c r="Z107" s="136"/>
      <c r="AA107" s="136"/>
      <c r="AB107" s="136"/>
      <c r="AC107" s="136"/>
      <c r="AD107" s="136"/>
      <c r="AE107" s="136"/>
      <c r="AF107" s="136"/>
      <c r="AG107" s="136"/>
      <c r="AH107" s="136"/>
      <c r="AI107" s="136"/>
      <c r="AJ107" s="136"/>
      <c r="AK107" s="136"/>
      <c r="AL107" s="136"/>
      <c r="AM107" s="136"/>
      <c r="AN107" s="136"/>
      <c r="AO107" s="136"/>
      <c r="AP107" s="136">
        <v>6039</v>
      </c>
      <c r="AQ107" s="136">
        <v>6039</v>
      </c>
      <c r="AR107" s="136">
        <v>5245</v>
      </c>
      <c r="AS107" s="136">
        <v>4986</v>
      </c>
      <c r="AT107" s="136">
        <v>5430</v>
      </c>
      <c r="AU107" s="136">
        <v>6149</v>
      </c>
      <c r="AV107" s="136">
        <v>6162</v>
      </c>
      <c r="AW107" s="136">
        <v>5350</v>
      </c>
      <c r="AX107" s="136">
        <v>5595</v>
      </c>
      <c r="AY107" s="136">
        <v>6081</v>
      </c>
      <c r="AZ107" s="136">
        <v>5599</v>
      </c>
      <c r="BA107" s="136">
        <v>5886</v>
      </c>
      <c r="BB107" s="130"/>
      <c r="BC107" s="136">
        <v>68561</v>
      </c>
    </row>
    <row r="108" spans="1:55" ht="12.75">
      <c r="A108" s="81" t="s">
        <v>11</v>
      </c>
      <c r="B108" s="82" t="s">
        <v>40</v>
      </c>
      <c r="C108" s="54"/>
      <c r="D108" s="54"/>
      <c r="E108" s="54"/>
      <c r="F108" s="54"/>
      <c r="G108" s="54"/>
      <c r="H108" s="54"/>
      <c r="I108" s="54"/>
      <c r="J108" s="54"/>
      <c r="K108" s="54"/>
      <c r="L108" s="54"/>
      <c r="M108" s="54"/>
      <c r="N108" s="54"/>
      <c r="O108" s="54"/>
      <c r="P108" s="54"/>
      <c r="Q108" s="54"/>
      <c r="R108" s="54"/>
      <c r="S108" s="54"/>
      <c r="T108" s="54"/>
      <c r="U108" s="54"/>
      <c r="V108" s="54"/>
      <c r="W108" s="136"/>
      <c r="X108" s="136"/>
      <c r="Y108" s="136"/>
      <c r="Z108" s="136"/>
      <c r="AA108" s="136"/>
      <c r="AB108" s="136"/>
      <c r="AC108" s="136"/>
      <c r="AD108" s="136"/>
      <c r="AE108" s="136"/>
      <c r="AF108" s="136"/>
      <c r="AG108" s="136"/>
      <c r="AH108" s="136"/>
      <c r="AI108" s="136"/>
      <c r="AJ108" s="136"/>
      <c r="AK108" s="136"/>
      <c r="AL108" s="136"/>
      <c r="AM108" s="136"/>
      <c r="AN108" s="136"/>
      <c r="AO108" s="136"/>
      <c r="AP108" s="136">
        <v>1256</v>
      </c>
      <c r="AQ108" s="136">
        <v>1256</v>
      </c>
      <c r="AR108" s="136">
        <v>1035</v>
      </c>
      <c r="AS108" s="136">
        <v>928</v>
      </c>
      <c r="AT108" s="136">
        <v>1039</v>
      </c>
      <c r="AU108" s="136">
        <v>1142</v>
      </c>
      <c r="AV108" s="136">
        <v>1130</v>
      </c>
      <c r="AW108" s="136">
        <v>923</v>
      </c>
      <c r="AX108" s="136">
        <v>927</v>
      </c>
      <c r="AY108" s="136">
        <v>1060</v>
      </c>
      <c r="AZ108" s="136">
        <v>924</v>
      </c>
      <c r="BA108" s="136">
        <v>1050</v>
      </c>
      <c r="BB108" s="130"/>
      <c r="BC108" s="136">
        <v>12670</v>
      </c>
    </row>
    <row r="109" spans="1:55" ht="12.75">
      <c r="A109" s="81" t="s">
        <v>12</v>
      </c>
      <c r="B109" s="82" t="s">
        <v>41</v>
      </c>
      <c r="C109" s="54"/>
      <c r="D109" s="54"/>
      <c r="E109" s="54"/>
      <c r="F109" s="54"/>
      <c r="G109" s="54"/>
      <c r="H109" s="54"/>
      <c r="I109" s="54"/>
      <c r="J109" s="54"/>
      <c r="K109" s="54"/>
      <c r="L109" s="54"/>
      <c r="M109" s="54"/>
      <c r="N109" s="54"/>
      <c r="O109" s="54"/>
      <c r="P109" s="54"/>
      <c r="Q109" s="54"/>
      <c r="R109" s="54"/>
      <c r="S109" s="54"/>
      <c r="T109" s="54"/>
      <c r="U109" s="54"/>
      <c r="V109" s="54"/>
      <c r="W109" s="136"/>
      <c r="X109" s="136"/>
      <c r="Y109" s="136"/>
      <c r="Z109" s="136"/>
      <c r="AA109" s="136"/>
      <c r="AB109" s="136"/>
      <c r="AC109" s="136"/>
      <c r="AD109" s="136"/>
      <c r="AE109" s="136"/>
      <c r="AF109" s="136"/>
      <c r="AG109" s="136"/>
      <c r="AH109" s="136"/>
      <c r="AI109" s="136"/>
      <c r="AJ109" s="136"/>
      <c r="AK109" s="136"/>
      <c r="AL109" s="136"/>
      <c r="AM109" s="136"/>
      <c r="AN109" s="136"/>
      <c r="AO109" s="136"/>
      <c r="AP109" s="136">
        <v>359</v>
      </c>
      <c r="AQ109" s="136">
        <v>359</v>
      </c>
      <c r="AR109" s="136">
        <v>305</v>
      </c>
      <c r="AS109" s="136">
        <v>324</v>
      </c>
      <c r="AT109" s="136">
        <v>323</v>
      </c>
      <c r="AU109" s="136">
        <v>355</v>
      </c>
      <c r="AV109" s="136">
        <v>361</v>
      </c>
      <c r="AW109" s="136">
        <v>342</v>
      </c>
      <c r="AX109" s="136">
        <v>321</v>
      </c>
      <c r="AY109" s="136">
        <v>421</v>
      </c>
      <c r="AZ109" s="136">
        <v>288</v>
      </c>
      <c r="BA109" s="136">
        <v>329</v>
      </c>
      <c r="BB109" s="130"/>
      <c r="BC109" s="136">
        <v>4087</v>
      </c>
    </row>
    <row r="110" spans="1:55" ht="12.75">
      <c r="A110" s="7">
        <v>5.26</v>
      </c>
      <c r="B110" s="21" t="s">
        <v>131</v>
      </c>
      <c r="C110" s="54"/>
      <c r="D110" s="54"/>
      <c r="E110" s="54"/>
      <c r="F110" s="54"/>
      <c r="G110" s="54"/>
      <c r="H110" s="54"/>
      <c r="I110" s="54"/>
      <c r="J110" s="54"/>
      <c r="K110" s="54"/>
      <c r="L110" s="54"/>
      <c r="M110" s="54"/>
      <c r="N110" s="54"/>
      <c r="O110" s="54"/>
      <c r="P110" s="54"/>
      <c r="Q110" s="54"/>
      <c r="R110" s="54"/>
      <c r="S110" s="54"/>
      <c r="T110" s="54"/>
      <c r="U110" s="54"/>
      <c r="V110" s="54"/>
      <c r="W110" s="32"/>
      <c r="X110" s="32"/>
      <c r="Y110" s="32"/>
      <c r="Z110" s="32"/>
      <c r="AA110" s="32"/>
      <c r="AB110" s="32"/>
      <c r="AC110" s="32"/>
      <c r="AD110" s="32"/>
      <c r="AE110" s="32"/>
      <c r="AF110" s="32"/>
      <c r="AG110" s="32"/>
      <c r="AH110" s="32"/>
      <c r="AI110" s="32"/>
      <c r="AJ110" s="32"/>
      <c r="AK110" s="32"/>
      <c r="AL110" s="32"/>
      <c r="AM110" s="32"/>
      <c r="AN110" s="32"/>
      <c r="AO110" s="32"/>
      <c r="AP110" s="32">
        <v>143</v>
      </c>
      <c r="AQ110" s="32">
        <v>144</v>
      </c>
      <c r="AR110" s="32">
        <v>108</v>
      </c>
      <c r="AS110" s="32">
        <v>126</v>
      </c>
      <c r="AT110" s="32">
        <v>132</v>
      </c>
      <c r="AU110" s="32">
        <v>124</v>
      </c>
      <c r="AV110" s="32">
        <v>113</v>
      </c>
      <c r="AW110" s="32">
        <v>78</v>
      </c>
      <c r="AX110" s="32">
        <v>107</v>
      </c>
      <c r="AY110" s="32">
        <v>114</v>
      </c>
      <c r="AZ110" s="32">
        <v>86</v>
      </c>
      <c r="BA110" s="32">
        <v>126</v>
      </c>
      <c r="BB110" s="130"/>
      <c r="BC110" s="32">
        <v>1401</v>
      </c>
    </row>
    <row r="111" spans="1:55" ht="12.75">
      <c r="A111" s="7">
        <v>5.27</v>
      </c>
      <c r="B111" s="31" t="s">
        <v>132</v>
      </c>
      <c r="C111" s="54"/>
      <c r="D111" s="54"/>
      <c r="E111" s="54"/>
      <c r="F111" s="54"/>
      <c r="G111" s="54"/>
      <c r="H111" s="54"/>
      <c r="I111" s="54"/>
      <c r="J111" s="54"/>
      <c r="K111" s="54"/>
      <c r="L111" s="54"/>
      <c r="M111" s="54"/>
      <c r="N111" s="54"/>
      <c r="O111" s="54"/>
      <c r="P111" s="54"/>
      <c r="Q111" s="54"/>
      <c r="R111" s="54"/>
      <c r="S111" s="54"/>
      <c r="T111" s="54"/>
      <c r="U111" s="54"/>
      <c r="V111" s="54"/>
      <c r="W111" s="32"/>
      <c r="X111" s="32"/>
      <c r="Y111" s="32"/>
      <c r="Z111" s="32"/>
      <c r="AA111" s="32"/>
      <c r="AB111" s="32"/>
      <c r="AC111" s="32"/>
      <c r="AD111" s="32"/>
      <c r="AE111" s="32"/>
      <c r="AF111" s="32"/>
      <c r="AG111" s="32"/>
      <c r="AH111" s="32"/>
      <c r="AI111" s="32"/>
      <c r="AJ111" s="32"/>
      <c r="AK111" s="32"/>
      <c r="AL111" s="32"/>
      <c r="AM111" s="32"/>
      <c r="AN111" s="32"/>
      <c r="AO111" s="32"/>
      <c r="AP111" s="32">
        <v>1348</v>
      </c>
      <c r="AQ111" s="32">
        <v>1356</v>
      </c>
      <c r="AR111" s="32">
        <v>1055</v>
      </c>
      <c r="AS111" s="32">
        <v>1726</v>
      </c>
      <c r="AT111" s="32">
        <v>2265</v>
      </c>
      <c r="AU111" s="32">
        <v>1765</v>
      </c>
      <c r="AV111" s="32">
        <v>2073</v>
      </c>
      <c r="AW111" s="32">
        <v>1907</v>
      </c>
      <c r="AX111" s="32">
        <v>2057</v>
      </c>
      <c r="AY111" s="32">
        <v>2904</v>
      </c>
      <c r="AZ111" s="32">
        <v>2743</v>
      </c>
      <c r="BA111" s="32">
        <v>2900</v>
      </c>
      <c r="BB111" s="130"/>
      <c r="BC111" s="32">
        <v>24099</v>
      </c>
    </row>
    <row r="112" spans="1:55" ht="12.75">
      <c r="A112" s="81" t="s">
        <v>13</v>
      </c>
      <c r="B112" s="82" t="s">
        <v>42</v>
      </c>
      <c r="C112" s="54"/>
      <c r="D112" s="54"/>
      <c r="E112" s="54"/>
      <c r="F112" s="54"/>
      <c r="G112" s="54"/>
      <c r="H112" s="54"/>
      <c r="I112" s="54"/>
      <c r="J112" s="54"/>
      <c r="K112" s="54"/>
      <c r="L112" s="54"/>
      <c r="M112" s="54"/>
      <c r="N112" s="54"/>
      <c r="O112" s="54"/>
      <c r="P112" s="54"/>
      <c r="Q112" s="54"/>
      <c r="R112" s="54"/>
      <c r="S112" s="54"/>
      <c r="T112" s="54"/>
      <c r="U112" s="54"/>
      <c r="V112" s="54"/>
      <c r="W112" s="137"/>
      <c r="X112" s="137"/>
      <c r="Y112" s="137"/>
      <c r="Z112" s="137"/>
      <c r="AA112" s="137"/>
      <c r="AB112" s="137"/>
      <c r="AC112" s="137"/>
      <c r="AD112" s="137"/>
      <c r="AE112" s="137"/>
      <c r="AF112" s="137"/>
      <c r="AG112" s="137"/>
      <c r="AH112" s="137"/>
      <c r="AI112" s="137"/>
      <c r="AJ112" s="137"/>
      <c r="AK112" s="137"/>
      <c r="AL112" s="137"/>
      <c r="AM112" s="137"/>
      <c r="AN112" s="137"/>
      <c r="AO112" s="137"/>
      <c r="AP112" s="137">
        <v>106</v>
      </c>
      <c r="AQ112" s="137">
        <v>106</v>
      </c>
      <c r="AR112" s="137">
        <v>114</v>
      </c>
      <c r="AS112" s="137">
        <v>115</v>
      </c>
      <c r="AT112" s="137">
        <v>112</v>
      </c>
      <c r="AU112" s="137">
        <v>140</v>
      </c>
      <c r="AV112" s="137">
        <v>132</v>
      </c>
      <c r="AW112" s="137">
        <v>117</v>
      </c>
      <c r="AX112" s="137">
        <v>85</v>
      </c>
      <c r="AY112" s="137">
        <v>85</v>
      </c>
      <c r="AZ112" s="137">
        <v>46</v>
      </c>
      <c r="BA112" s="137">
        <v>85</v>
      </c>
      <c r="BB112" s="130"/>
      <c r="BC112" s="137">
        <v>1243</v>
      </c>
    </row>
    <row r="113" spans="1:55" ht="12.75">
      <c r="A113" s="81" t="s">
        <v>14</v>
      </c>
      <c r="B113" s="82" t="s">
        <v>43</v>
      </c>
      <c r="C113" s="54"/>
      <c r="D113" s="54"/>
      <c r="E113" s="54"/>
      <c r="F113" s="54"/>
      <c r="G113" s="54"/>
      <c r="H113" s="54"/>
      <c r="I113" s="54"/>
      <c r="J113" s="54"/>
      <c r="K113" s="54"/>
      <c r="L113" s="54"/>
      <c r="M113" s="54"/>
      <c r="N113" s="54"/>
      <c r="O113" s="54"/>
      <c r="P113" s="54"/>
      <c r="Q113" s="54"/>
      <c r="R113" s="54"/>
      <c r="S113" s="54"/>
      <c r="T113" s="54"/>
      <c r="U113" s="54"/>
      <c r="V113" s="54"/>
      <c r="W113" s="137"/>
      <c r="X113" s="137"/>
      <c r="Y113" s="137"/>
      <c r="Z113" s="137"/>
      <c r="AA113" s="137"/>
      <c r="AB113" s="137"/>
      <c r="AC113" s="137"/>
      <c r="AD113" s="137"/>
      <c r="AE113" s="137"/>
      <c r="AF113" s="137"/>
      <c r="AG113" s="137"/>
      <c r="AH113" s="137"/>
      <c r="AI113" s="137"/>
      <c r="AJ113" s="137"/>
      <c r="AK113" s="137"/>
      <c r="AL113" s="137"/>
      <c r="AM113" s="137"/>
      <c r="AN113" s="137"/>
      <c r="AO113" s="137"/>
      <c r="AP113" s="137">
        <v>674</v>
      </c>
      <c r="AQ113" s="137">
        <v>674</v>
      </c>
      <c r="AR113" s="137">
        <v>570</v>
      </c>
      <c r="AS113" s="137">
        <v>625</v>
      </c>
      <c r="AT113" s="137">
        <v>724</v>
      </c>
      <c r="AU113" s="137">
        <v>708</v>
      </c>
      <c r="AV113" s="137">
        <v>703</v>
      </c>
      <c r="AW113" s="137">
        <v>639</v>
      </c>
      <c r="AX113" s="137">
        <v>749</v>
      </c>
      <c r="AY113" s="137">
        <v>587</v>
      </c>
      <c r="AZ113" s="137">
        <v>531</v>
      </c>
      <c r="BA113" s="137">
        <v>638</v>
      </c>
      <c r="BB113" s="130"/>
      <c r="BC113" s="137">
        <v>7822</v>
      </c>
    </row>
    <row r="114" spans="1:55" ht="12.75">
      <c r="A114" s="81" t="s">
        <v>15</v>
      </c>
      <c r="B114" s="84" t="s">
        <v>44</v>
      </c>
      <c r="C114" s="53"/>
      <c r="D114" s="53"/>
      <c r="E114" s="53"/>
      <c r="F114" s="53"/>
      <c r="G114" s="53"/>
      <c r="H114" s="53"/>
      <c r="I114" s="53"/>
      <c r="J114" s="53"/>
      <c r="K114" s="53"/>
      <c r="L114" s="53"/>
      <c r="M114" s="53"/>
      <c r="N114" s="53"/>
      <c r="O114" s="53"/>
      <c r="P114" s="53"/>
      <c r="Q114" s="53"/>
      <c r="R114" s="53"/>
      <c r="S114" s="53"/>
      <c r="T114" s="53"/>
      <c r="U114" s="53"/>
      <c r="V114" s="53"/>
      <c r="W114" s="138"/>
      <c r="X114" s="138"/>
      <c r="Y114" s="138"/>
      <c r="Z114" s="138"/>
      <c r="AA114" s="138"/>
      <c r="AB114" s="138"/>
      <c r="AC114" s="138"/>
      <c r="AD114" s="138"/>
      <c r="AE114" s="138"/>
      <c r="AF114" s="138"/>
      <c r="AG114" s="138"/>
      <c r="AH114" s="138"/>
      <c r="AI114" s="138"/>
      <c r="AJ114" s="138"/>
      <c r="AK114" s="138"/>
      <c r="AL114" s="138"/>
      <c r="AM114" s="138"/>
      <c r="AN114" s="138"/>
      <c r="AO114" s="138"/>
      <c r="AP114" s="138">
        <v>568</v>
      </c>
      <c r="AQ114" s="138">
        <v>576</v>
      </c>
      <c r="AR114" s="138">
        <v>371</v>
      </c>
      <c r="AS114" s="138">
        <v>986</v>
      </c>
      <c r="AT114" s="138">
        <v>1429</v>
      </c>
      <c r="AU114" s="138">
        <v>917</v>
      </c>
      <c r="AV114" s="138">
        <v>1238</v>
      </c>
      <c r="AW114" s="138">
        <v>1151</v>
      </c>
      <c r="AX114" s="138">
        <v>1223</v>
      </c>
      <c r="AY114" s="138">
        <v>2232</v>
      </c>
      <c r="AZ114" s="138">
        <v>2166</v>
      </c>
      <c r="BA114" s="138">
        <v>2177</v>
      </c>
      <c r="BB114" s="130"/>
      <c r="BC114" s="138">
        <v>15034</v>
      </c>
    </row>
    <row r="115" spans="3:55" ht="12.75">
      <c r="C115" s="1"/>
      <c r="D115" s="1"/>
      <c r="E115" s="1"/>
      <c r="F115" s="1"/>
      <c r="G115" s="1"/>
      <c r="H115" s="1"/>
      <c r="I115" s="1"/>
      <c r="J115" s="1"/>
      <c r="K115" s="1"/>
      <c r="L115" s="1"/>
      <c r="M115" s="1"/>
      <c r="N115" s="1"/>
      <c r="O115" s="1"/>
      <c r="P115" s="1"/>
      <c r="Q115" s="1"/>
      <c r="R115" s="1"/>
      <c r="S115" s="1"/>
      <c r="T115" s="1"/>
      <c r="U115" s="1"/>
      <c r="V115" s="1"/>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30"/>
      <c r="BC115" s="104"/>
    </row>
    <row r="116" spans="1:55" ht="15.75">
      <c r="A116" s="10" t="s">
        <v>177</v>
      </c>
      <c r="C116" s="56"/>
      <c r="D116" s="56"/>
      <c r="E116" s="56"/>
      <c r="F116" s="56"/>
      <c r="G116" s="1"/>
      <c r="H116" s="1"/>
      <c r="I116" s="1"/>
      <c r="J116" s="1"/>
      <c r="K116" s="1"/>
      <c r="L116" s="1"/>
      <c r="M116" s="1"/>
      <c r="N116" s="1"/>
      <c r="O116" s="1"/>
      <c r="P116" s="1"/>
      <c r="Q116" s="1"/>
      <c r="R116" s="1"/>
      <c r="S116" s="1"/>
      <c r="T116" s="1"/>
      <c r="U116" s="1"/>
      <c r="V116" s="1"/>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30"/>
      <c r="BC116" s="104"/>
    </row>
    <row r="117" spans="2:55" ht="12.75">
      <c r="B117" s="29" t="s">
        <v>21</v>
      </c>
      <c r="C117" s="57"/>
      <c r="D117" s="58"/>
      <c r="E117" s="58"/>
      <c r="F117" s="58"/>
      <c r="G117" s="113" t="e">
        <v>#DIV/0!</v>
      </c>
      <c r="H117" s="113" t="e">
        <v>#DIV/0!</v>
      </c>
      <c r="I117" s="113" t="e">
        <v>#DIV/0!</v>
      </c>
      <c r="J117" s="113" t="e">
        <v>#DIV/0!</v>
      </c>
      <c r="K117" s="113" t="e">
        <v>#DIV/0!</v>
      </c>
      <c r="L117" s="113" t="e">
        <v>#DIV/0!</v>
      </c>
      <c r="M117" s="113" t="e">
        <v>#DIV/0!</v>
      </c>
      <c r="N117" s="113" t="e">
        <v>#DIV/0!</v>
      </c>
      <c r="O117" s="113" t="e">
        <v>#DIV/0!</v>
      </c>
      <c r="P117" s="113" t="e">
        <v>#DIV/0!</v>
      </c>
      <c r="Q117" s="113" t="e">
        <v>#DIV/0!</v>
      </c>
      <c r="R117" s="113"/>
      <c r="S117" s="113" t="e">
        <v>#DIV/0!</v>
      </c>
      <c r="T117" s="113" t="e">
        <v>#DIV/0!</v>
      </c>
      <c r="U117" s="113" t="e">
        <v>#DIV/0!</v>
      </c>
      <c r="V117" s="113" t="e">
        <v>#DIV/0!</v>
      </c>
      <c r="W117" s="41"/>
      <c r="X117" s="41"/>
      <c r="Y117" s="41"/>
      <c r="Z117" s="41"/>
      <c r="AA117" s="41"/>
      <c r="AB117" s="41"/>
      <c r="AC117" s="41"/>
      <c r="AD117" s="41"/>
      <c r="AE117" s="41"/>
      <c r="AF117" s="41"/>
      <c r="AG117" s="41"/>
      <c r="AH117" s="41"/>
      <c r="AI117" s="41"/>
      <c r="AJ117" s="41"/>
      <c r="AK117" s="41"/>
      <c r="AL117" s="41"/>
      <c r="AM117" s="41"/>
      <c r="AN117" s="41"/>
      <c r="AO117" s="41"/>
      <c r="AP117" s="304">
        <v>30.05016575485425</v>
      </c>
      <c r="AQ117" s="304">
        <v>30.05016575485425</v>
      </c>
      <c r="AR117" s="304">
        <v>26.702401372212694</v>
      </c>
      <c r="AS117" s="304">
        <v>26.159948542024015</v>
      </c>
      <c r="AT117" s="304">
        <v>29.912092624356774</v>
      </c>
      <c r="AU117" s="304">
        <v>31.204974271012006</v>
      </c>
      <c r="AV117" s="304">
        <v>32.429245283018865</v>
      </c>
      <c r="AW117" s="304">
        <v>29.286020583190396</v>
      </c>
      <c r="AX117" s="304">
        <v>30.330188679245282</v>
      </c>
      <c r="AY117" s="304">
        <v>29.34605488850772</v>
      </c>
      <c r="AZ117" s="304">
        <v>27.29631217838765</v>
      </c>
      <c r="BA117" s="304">
        <v>28.82718696397942</v>
      </c>
      <c r="BB117" s="130"/>
      <c r="BC117" s="304">
        <v>29.29963092959363</v>
      </c>
    </row>
    <row r="118" spans="2:55" ht="12.75">
      <c r="B118" s="31" t="s">
        <v>22</v>
      </c>
      <c r="C118" s="59"/>
      <c r="D118" s="60"/>
      <c r="E118" s="60"/>
      <c r="F118" s="60"/>
      <c r="G118" s="114" t="e">
        <v>#DIV/0!</v>
      </c>
      <c r="H118" s="114" t="e">
        <v>#DIV/0!</v>
      </c>
      <c r="I118" s="114" t="e">
        <v>#DIV/0!</v>
      </c>
      <c r="J118" s="114" t="e">
        <v>#DIV/0!</v>
      </c>
      <c r="K118" s="114" t="e">
        <v>#DIV/0!</v>
      </c>
      <c r="L118" s="114" t="e">
        <v>#DIV/0!</v>
      </c>
      <c r="M118" s="114" t="e">
        <v>#DIV/0!</v>
      </c>
      <c r="N118" s="114" t="e">
        <v>#DIV/0!</v>
      </c>
      <c r="O118" s="114" t="e">
        <v>#DIV/0!</v>
      </c>
      <c r="P118" s="114" t="e">
        <v>#DIV/0!</v>
      </c>
      <c r="Q118" s="114" t="e">
        <v>#DIV/0!</v>
      </c>
      <c r="R118" s="114"/>
      <c r="S118" s="114" t="e">
        <v>#DIV/0!</v>
      </c>
      <c r="T118" s="114" t="e">
        <v>#DIV/0!</v>
      </c>
      <c r="U118" s="114" t="e">
        <v>#DIV/0!</v>
      </c>
      <c r="V118" s="114" t="e">
        <v>#DIV/0!</v>
      </c>
      <c r="W118" s="42"/>
      <c r="X118" s="42"/>
      <c r="Y118" s="42"/>
      <c r="Z118" s="42"/>
      <c r="AA118" s="42"/>
      <c r="AB118" s="42"/>
      <c r="AC118" s="42"/>
      <c r="AD118" s="42"/>
      <c r="AE118" s="42"/>
      <c r="AF118" s="42"/>
      <c r="AG118" s="42"/>
      <c r="AH118" s="42"/>
      <c r="AI118" s="42"/>
      <c r="AJ118" s="42"/>
      <c r="AK118" s="42"/>
      <c r="AL118" s="42"/>
      <c r="AM118" s="42"/>
      <c r="AN118" s="42"/>
      <c r="AO118" s="42"/>
      <c r="AP118" s="305">
        <v>30.05016575485425</v>
      </c>
      <c r="AQ118" s="305">
        <v>30.05016575485425</v>
      </c>
      <c r="AR118" s="305">
        <v>26.702401372212694</v>
      </c>
      <c r="AS118" s="305">
        <v>26.159948542024015</v>
      </c>
      <c r="AT118" s="305">
        <v>29.912092624356774</v>
      </c>
      <c r="AU118" s="305">
        <v>31.204974271012006</v>
      </c>
      <c r="AV118" s="305">
        <v>32.429245283018865</v>
      </c>
      <c r="AW118" s="305">
        <v>29.286020583190396</v>
      </c>
      <c r="AX118" s="305">
        <v>30.330188679245282</v>
      </c>
      <c r="AY118" s="305">
        <v>29.34605488850772</v>
      </c>
      <c r="AZ118" s="305">
        <v>27.29631217838765</v>
      </c>
      <c r="BA118" s="305">
        <v>28.82718696397942</v>
      </c>
      <c r="BB118" s="130"/>
      <c r="BC118" s="305">
        <v>29.29963092959363</v>
      </c>
    </row>
    <row r="119" spans="2:55" ht="12.75">
      <c r="B119" s="31" t="s">
        <v>79</v>
      </c>
      <c r="C119" s="61" t="e">
        <v>#DIV/0!</v>
      </c>
      <c r="D119" s="62" t="e">
        <v>#DIV/0!</v>
      </c>
      <c r="E119" s="62" t="e">
        <v>#DIV/0!</v>
      </c>
      <c r="F119" s="62" t="e">
        <v>#DIV/0!</v>
      </c>
      <c r="G119" s="94" t="e">
        <v>#DIV/0!</v>
      </c>
      <c r="H119" s="94" t="e">
        <v>#DIV/0!</v>
      </c>
      <c r="I119" s="94" t="e">
        <v>#DIV/0!</v>
      </c>
      <c r="J119" s="94" t="e">
        <v>#DIV/0!</v>
      </c>
      <c r="K119" s="94" t="e">
        <v>#DIV/0!</v>
      </c>
      <c r="L119" s="94" t="e">
        <v>#DIV/0!</v>
      </c>
      <c r="M119" s="94" t="e">
        <v>#DIV/0!</v>
      </c>
      <c r="N119" s="94" t="e">
        <v>#DIV/0!</v>
      </c>
      <c r="O119" s="94" t="e">
        <v>#DIV/0!</v>
      </c>
      <c r="P119" s="94" t="e">
        <v>#DIV/0!</v>
      </c>
      <c r="Q119" s="94" t="e">
        <v>#DIV/0!</v>
      </c>
      <c r="R119" s="94"/>
      <c r="S119" s="94" t="e">
        <v>#DIV/0!</v>
      </c>
      <c r="T119" s="94" t="e">
        <v>#DIV/0!</v>
      </c>
      <c r="U119" s="94" t="e">
        <v>#DIV/0!</v>
      </c>
      <c r="V119" s="94" t="e">
        <v>#DIV/0!</v>
      </c>
      <c r="W119" s="86"/>
      <c r="X119" s="86"/>
      <c r="Y119" s="86"/>
      <c r="Z119" s="86"/>
      <c r="AA119" s="86"/>
      <c r="AB119" s="86"/>
      <c r="AC119" s="86"/>
      <c r="AD119" s="86"/>
      <c r="AE119" s="86"/>
      <c r="AF119" s="86"/>
      <c r="AG119" s="86"/>
      <c r="AH119" s="86"/>
      <c r="AI119" s="86"/>
      <c r="AJ119" s="86"/>
      <c r="AK119" s="86"/>
      <c r="AL119" s="86"/>
      <c r="AM119" s="86"/>
      <c r="AN119" s="86"/>
      <c r="AO119" s="86"/>
      <c r="AP119" s="86">
        <v>0.0068458960279540754</v>
      </c>
      <c r="AQ119" s="86">
        <v>0.0068458960279540754</v>
      </c>
      <c r="AR119" s="86">
        <v>0.004335956319254858</v>
      </c>
      <c r="AS119" s="86">
        <v>0.007458405048766495</v>
      </c>
      <c r="AT119" s="86">
        <v>0.006737868253171815</v>
      </c>
      <c r="AU119" s="86">
        <v>0.005153222481791947</v>
      </c>
      <c r="AV119" s="86">
        <v>0.005024793388429752</v>
      </c>
      <c r="AW119" s="86">
        <v>0.005856944139395271</v>
      </c>
      <c r="AX119" s="86">
        <v>0.00812950657429662</v>
      </c>
      <c r="AY119" s="86">
        <v>0.005041280046759699</v>
      </c>
      <c r="AZ119" s="86">
        <v>0.00683371298405467</v>
      </c>
      <c r="BA119" s="86">
        <v>0.005132019338043883</v>
      </c>
      <c r="BB119" s="130"/>
      <c r="BC119" s="33">
        <v>0.00610979335239849</v>
      </c>
    </row>
    <row r="120" spans="2:55" ht="12.75">
      <c r="B120" s="31" t="s">
        <v>161</v>
      </c>
      <c r="C120" s="61" t="e">
        <v>#DIV/0!</v>
      </c>
      <c r="D120" s="62" t="e">
        <v>#DIV/0!</v>
      </c>
      <c r="E120" s="62" t="e">
        <v>#DIV/0!</v>
      </c>
      <c r="F120" s="62" t="e">
        <v>#DIV/0!</v>
      </c>
      <c r="G120" s="94" t="e">
        <v>#DIV/0!</v>
      </c>
      <c r="H120" s="94" t="e">
        <v>#DIV/0!</v>
      </c>
      <c r="I120" s="94" t="e">
        <v>#DIV/0!</v>
      </c>
      <c r="J120" s="94" t="e">
        <v>#DIV/0!</v>
      </c>
      <c r="K120" s="94" t="e">
        <v>#DIV/0!</v>
      </c>
      <c r="L120" s="94" t="e">
        <v>#DIV/0!</v>
      </c>
      <c r="M120" s="94" t="e">
        <v>#DIV/0!</v>
      </c>
      <c r="N120" s="94" t="e">
        <v>#DIV/0!</v>
      </c>
      <c r="O120" s="94" t="e">
        <v>#DIV/0!</v>
      </c>
      <c r="P120" s="94" t="e">
        <v>#DIV/0!</v>
      </c>
      <c r="Q120" s="94" t="e">
        <v>#DIV/0!</v>
      </c>
      <c r="R120" s="94"/>
      <c r="S120" s="94" t="e">
        <v>#DIV/0!</v>
      </c>
      <c r="T120" s="94" t="e">
        <v>#DIV/0!</v>
      </c>
      <c r="U120" s="94" t="e">
        <v>#DIV/0!</v>
      </c>
      <c r="V120" s="94" t="e">
        <v>#DIV/0!</v>
      </c>
      <c r="W120" s="33"/>
      <c r="X120" s="33"/>
      <c r="Y120" s="33"/>
      <c r="Z120" s="33"/>
      <c r="AA120" s="33"/>
      <c r="AB120" s="33"/>
      <c r="AC120" s="33"/>
      <c r="AD120" s="33"/>
      <c r="AE120" s="33"/>
      <c r="AF120" s="33"/>
      <c r="AG120" s="33"/>
      <c r="AH120" s="33"/>
      <c r="AI120" s="33"/>
      <c r="AJ120" s="33"/>
      <c r="AK120" s="33"/>
      <c r="AL120" s="33"/>
      <c r="AM120" s="33"/>
      <c r="AN120" s="33"/>
      <c r="AO120" s="33"/>
      <c r="AP120" s="33">
        <v>0.9486615328199487</v>
      </c>
      <c r="AQ120" s="33">
        <v>0.9486615328199487</v>
      </c>
      <c r="AR120" s="33">
        <v>0.968905061197486</v>
      </c>
      <c r="AS120" s="33">
        <v>0.9459595535789209</v>
      </c>
      <c r="AT120" s="33">
        <v>0.9251490395230735</v>
      </c>
      <c r="AU120" s="33">
        <v>0.9555071343220637</v>
      </c>
      <c r="AV120" s="33">
        <v>0.9574065309985802</v>
      </c>
      <c r="AW120" s="33">
        <v>0.9514847030593881</v>
      </c>
      <c r="AX120" s="33">
        <v>0.9418334783870032</v>
      </c>
      <c r="AY120" s="33">
        <v>0.9643176400476758</v>
      </c>
      <c r="AZ120" s="33">
        <v>0.950100441944556</v>
      </c>
      <c r="BA120" s="33">
        <v>0.9528803769569844</v>
      </c>
      <c r="BB120" s="130"/>
      <c r="BC120" s="33">
        <v>0.9508295060455525</v>
      </c>
    </row>
    <row r="121" spans="2:55" ht="12.75">
      <c r="B121" s="31" t="s">
        <v>162</v>
      </c>
      <c r="C121" s="61" t="e">
        <v>#DIV/0!</v>
      </c>
      <c r="D121" s="62" t="e">
        <v>#DIV/0!</v>
      </c>
      <c r="E121" s="62" t="e">
        <v>#DIV/0!</v>
      </c>
      <c r="F121" s="62" t="e">
        <v>#DIV/0!</v>
      </c>
      <c r="G121" s="94" t="e">
        <v>#DIV/0!</v>
      </c>
      <c r="H121" s="94" t="e">
        <v>#DIV/0!</v>
      </c>
      <c r="I121" s="94" t="e">
        <v>#DIV/0!</v>
      </c>
      <c r="J121" s="94" t="e">
        <v>#DIV/0!</v>
      </c>
      <c r="K121" s="94" t="e">
        <v>#DIV/0!</v>
      </c>
      <c r="L121" s="94" t="e">
        <v>#DIV/0!</v>
      </c>
      <c r="M121" s="94" t="e">
        <v>#DIV/0!</v>
      </c>
      <c r="N121" s="94" t="e">
        <v>#DIV/0!</v>
      </c>
      <c r="O121" s="94" t="e">
        <v>#DIV/0!</v>
      </c>
      <c r="P121" s="94" t="e">
        <v>#DIV/0!</v>
      </c>
      <c r="Q121" s="94" t="e">
        <v>#DIV/0!</v>
      </c>
      <c r="R121" s="94"/>
      <c r="S121" s="94" t="e">
        <v>#DIV/0!</v>
      </c>
      <c r="T121" s="94" t="e">
        <v>#DIV/0!</v>
      </c>
      <c r="U121" s="94" t="e">
        <v>#DIV/0!</v>
      </c>
      <c r="V121" s="94" t="e">
        <v>#DIV/0!</v>
      </c>
      <c r="W121" s="33"/>
      <c r="X121" s="33"/>
      <c r="Y121" s="33"/>
      <c r="Z121" s="33"/>
      <c r="AA121" s="33"/>
      <c r="AB121" s="33"/>
      <c r="AC121" s="33"/>
      <c r="AD121" s="33"/>
      <c r="AE121" s="33"/>
      <c r="AF121" s="33"/>
      <c r="AG121" s="33"/>
      <c r="AH121" s="33"/>
      <c r="AI121" s="33"/>
      <c r="AJ121" s="33"/>
      <c r="AK121" s="33"/>
      <c r="AL121" s="33"/>
      <c r="AM121" s="33"/>
      <c r="AN121" s="33"/>
      <c r="AO121" s="33"/>
      <c r="AP121" s="33">
        <v>0.8072607260726072</v>
      </c>
      <c r="AQ121" s="33">
        <v>0.8072607260726072</v>
      </c>
      <c r="AR121" s="33">
        <v>0.7872146873966259</v>
      </c>
      <c r="AS121" s="33">
        <v>0.8221867919778467</v>
      </c>
      <c r="AT121" s="33">
        <v>0.8315301391035549</v>
      </c>
      <c r="AU121" s="33">
        <v>0.820974203978351</v>
      </c>
      <c r="AV121" s="33">
        <v>0.8232032993036306</v>
      </c>
      <c r="AW121" s="33">
        <v>0.8213857228554289</v>
      </c>
      <c r="AX121" s="33">
        <v>0.8328981723237598</v>
      </c>
      <c r="AY121" s="33">
        <v>0.9545589988081049</v>
      </c>
      <c r="AZ121" s="33">
        <v>0.950100441944556</v>
      </c>
      <c r="BA121" s="33">
        <v>0.9386684906520748</v>
      </c>
      <c r="BB121" s="130"/>
      <c r="BC121" s="33">
        <v>0.8492642234511201</v>
      </c>
    </row>
    <row r="122" spans="2:55" ht="12.75">
      <c r="B122" s="31" t="s">
        <v>163</v>
      </c>
      <c r="C122" s="61" t="e">
        <v>#DIV/0!</v>
      </c>
      <c r="D122" s="62" t="e">
        <v>#DIV/0!</v>
      </c>
      <c r="E122" s="62" t="e">
        <v>#DIV/0!</v>
      </c>
      <c r="F122" s="62" t="e">
        <v>#DIV/0!</v>
      </c>
      <c r="G122" s="94" t="e">
        <v>#DIV/0!</v>
      </c>
      <c r="H122" s="94" t="e">
        <v>#DIV/0!</v>
      </c>
      <c r="I122" s="94" t="e">
        <v>#DIV/0!</v>
      </c>
      <c r="J122" s="94" t="e">
        <v>#DIV/0!</v>
      </c>
      <c r="K122" s="94" t="e">
        <v>#DIV/0!</v>
      </c>
      <c r="L122" s="94" t="e">
        <v>#DIV/0!</v>
      </c>
      <c r="M122" s="94" t="e">
        <v>#DIV/0!</v>
      </c>
      <c r="N122" s="94" t="e">
        <v>#DIV/0!</v>
      </c>
      <c r="O122" s="94" t="e">
        <v>#DIV/0!</v>
      </c>
      <c r="P122" s="94" t="e">
        <v>#DIV/0!</v>
      </c>
      <c r="Q122" s="94" t="e">
        <v>#DIV/0!</v>
      </c>
      <c r="R122" s="94"/>
      <c r="S122" s="94" t="e">
        <v>#DIV/0!</v>
      </c>
      <c r="T122" s="94" t="e">
        <v>#DIV/0!</v>
      </c>
      <c r="U122" s="94" t="e">
        <v>#DIV/0!</v>
      </c>
      <c r="V122" s="94" t="e">
        <v>#DIV/0!</v>
      </c>
      <c r="W122" s="33"/>
      <c r="X122" s="33"/>
      <c r="Y122" s="33"/>
      <c r="Z122" s="33"/>
      <c r="AA122" s="33"/>
      <c r="AB122" s="33"/>
      <c r="AC122" s="33"/>
      <c r="AD122" s="33"/>
      <c r="AE122" s="33"/>
      <c r="AF122" s="33"/>
      <c r="AG122" s="33"/>
      <c r="AH122" s="33"/>
      <c r="AI122" s="33"/>
      <c r="AJ122" s="33"/>
      <c r="AK122" s="33"/>
      <c r="AL122" s="33"/>
      <c r="AM122" s="33"/>
      <c r="AN122" s="33"/>
      <c r="AO122" s="33"/>
      <c r="AP122" s="33">
        <v>0.17396406307297396</v>
      </c>
      <c r="AQ122" s="33">
        <v>0.17396406307297396</v>
      </c>
      <c r="AR122" s="33">
        <v>0.17623221964935495</v>
      </c>
      <c r="AS122" s="33">
        <v>0.1856171855332718</v>
      </c>
      <c r="AT122" s="33">
        <v>0.1851770074335762</v>
      </c>
      <c r="AU122" s="33">
        <v>0.19069375131791663</v>
      </c>
      <c r="AV122" s="33">
        <v>0.18504495977283483</v>
      </c>
      <c r="AW122" s="33">
        <v>0.1867126574685063</v>
      </c>
      <c r="AX122" s="33">
        <v>0.19139831737742966</v>
      </c>
      <c r="AY122" s="33">
        <v>0.19420441001191896</v>
      </c>
      <c r="AZ122" s="33">
        <v>0.19799116110887907</v>
      </c>
      <c r="BA122" s="33">
        <v>0.20861833105335156</v>
      </c>
      <c r="BB122" s="130"/>
      <c r="BC122" s="33">
        <v>0.18744649607898273</v>
      </c>
    </row>
    <row r="123" spans="2:55" ht="12.75">
      <c r="B123" s="31" t="s">
        <v>50</v>
      </c>
      <c r="C123" s="61" t="e">
        <v>#DIV/0!</v>
      </c>
      <c r="D123" s="62" t="e">
        <v>#DIV/0!</v>
      </c>
      <c r="E123" s="62" t="e">
        <v>#DIV/0!</v>
      </c>
      <c r="F123" s="62" t="e">
        <v>#DIV/0!</v>
      </c>
      <c r="G123" s="94" t="e">
        <v>#DIV/0!</v>
      </c>
      <c r="H123" s="94" t="e">
        <v>#DIV/0!</v>
      </c>
      <c r="I123" s="94" t="e">
        <v>#DIV/0!</v>
      </c>
      <c r="J123" s="94" t="e">
        <v>#DIV/0!</v>
      </c>
      <c r="K123" s="94" t="e">
        <v>#DIV/0!</v>
      </c>
      <c r="L123" s="94" t="e">
        <v>#DIV/0!</v>
      </c>
      <c r="M123" s="94" t="e">
        <v>#DIV/0!</v>
      </c>
      <c r="N123" s="94" t="e">
        <v>#DIV/0!</v>
      </c>
      <c r="O123" s="94" t="e">
        <v>#DIV/0!</v>
      </c>
      <c r="P123" s="94" t="e">
        <v>#DIV/0!</v>
      </c>
      <c r="Q123" s="94" t="e">
        <v>#DIV/0!</v>
      </c>
      <c r="R123" s="94"/>
      <c r="S123" s="94" t="e">
        <v>#DIV/0!</v>
      </c>
      <c r="T123" s="94" t="e">
        <v>#DIV/0!</v>
      </c>
      <c r="U123" s="94" t="e">
        <v>#DIV/0!</v>
      </c>
      <c r="V123" s="94" t="e">
        <v>#DIV/0!</v>
      </c>
      <c r="W123" s="33"/>
      <c r="X123" s="33"/>
      <c r="Y123" s="33"/>
      <c r="Z123" s="33"/>
      <c r="AA123" s="33"/>
      <c r="AB123" s="33"/>
      <c r="AC123" s="33"/>
      <c r="AD123" s="33"/>
      <c r="AE123" s="33"/>
      <c r="AF123" s="33"/>
      <c r="AG123" s="33"/>
      <c r="AH123" s="33"/>
      <c r="AI123" s="33"/>
      <c r="AJ123" s="33"/>
      <c r="AK123" s="33"/>
      <c r="AL123" s="33"/>
      <c r="AM123" s="33"/>
      <c r="AN123" s="33"/>
      <c r="AO123" s="33"/>
      <c r="AP123" s="33">
        <v>0.8743676222596964</v>
      </c>
      <c r="AQ123" s="33">
        <v>0.8743676222596964</v>
      </c>
      <c r="AR123" s="33">
        <v>0.8657907085875176</v>
      </c>
      <c r="AS123" s="33">
        <v>0.6514466546112115</v>
      </c>
      <c r="AT123" s="33">
        <v>0.5711446740858506</v>
      </c>
      <c r="AU123" s="33">
        <v>0.7427202359012164</v>
      </c>
      <c r="AV123" s="33">
        <v>0.8078187796857874</v>
      </c>
      <c r="AW123" s="33">
        <v>0.7819277108433735</v>
      </c>
      <c r="AX123" s="33">
        <v>0.7317165593027662</v>
      </c>
      <c r="AY123" s="33">
        <v>0.7771384733410049</v>
      </c>
      <c r="AZ123" s="33">
        <v>0.8198051948051948</v>
      </c>
      <c r="BA123" s="33">
        <v>0.7730418943533698</v>
      </c>
      <c r="BB123" s="130"/>
      <c r="BC123" s="33">
        <v>0.7714847656510434</v>
      </c>
    </row>
    <row r="124" spans="2:55" ht="12.75">
      <c r="B124" s="31" t="s">
        <v>87</v>
      </c>
      <c r="C124" s="63">
        <v>0</v>
      </c>
      <c r="D124" s="64">
        <v>0</v>
      </c>
      <c r="E124" s="64">
        <v>0</v>
      </c>
      <c r="F124" s="64">
        <v>0</v>
      </c>
      <c r="G124" s="115">
        <v>0</v>
      </c>
      <c r="H124" s="115">
        <v>0</v>
      </c>
      <c r="I124" s="115">
        <v>0</v>
      </c>
      <c r="J124" s="115">
        <v>0</v>
      </c>
      <c r="K124" s="115">
        <v>0</v>
      </c>
      <c r="L124" s="115">
        <v>0</v>
      </c>
      <c r="M124" s="115">
        <v>0</v>
      </c>
      <c r="N124" s="115">
        <v>0</v>
      </c>
      <c r="O124" s="115">
        <v>0</v>
      </c>
      <c r="P124" s="115">
        <v>0</v>
      </c>
      <c r="Q124" s="115">
        <v>0</v>
      </c>
      <c r="R124" s="115"/>
      <c r="S124" s="115">
        <v>0</v>
      </c>
      <c r="T124" s="115">
        <v>0</v>
      </c>
      <c r="U124" s="115">
        <v>0</v>
      </c>
      <c r="V124" s="115">
        <v>0</v>
      </c>
      <c r="W124" s="34"/>
      <c r="X124" s="34"/>
      <c r="Y124" s="34"/>
      <c r="Z124" s="34"/>
      <c r="AA124" s="34"/>
      <c r="AB124" s="34"/>
      <c r="AC124" s="34"/>
      <c r="AD124" s="34"/>
      <c r="AE124" s="34"/>
      <c r="AF124" s="34"/>
      <c r="AG124" s="34"/>
      <c r="AH124" s="34"/>
      <c r="AI124" s="34"/>
      <c r="AJ124" s="34"/>
      <c r="AK124" s="34"/>
      <c r="AL124" s="34"/>
      <c r="AM124" s="34"/>
      <c r="AN124" s="34"/>
      <c r="AO124" s="34"/>
      <c r="AP124" s="34">
        <v>0.0001273148148148148</v>
      </c>
      <c r="AQ124" s="34">
        <v>0.0001273148148148148</v>
      </c>
      <c r="AR124" s="34">
        <v>0.0001388888888888889</v>
      </c>
      <c r="AS124" s="34">
        <v>0.0001388888888888889</v>
      </c>
      <c r="AT124" s="34">
        <v>0.0001273148148148148</v>
      </c>
      <c r="AU124" s="34">
        <v>0.0001388888888888889</v>
      </c>
      <c r="AV124" s="34">
        <v>0.00015046296296296297</v>
      </c>
      <c r="AW124" s="34">
        <v>0.00017361111111111112</v>
      </c>
      <c r="AX124" s="34">
        <v>0.00015046296296296297</v>
      </c>
      <c r="AY124" s="34">
        <v>0.00011574074074074073</v>
      </c>
      <c r="AZ124" s="34">
        <v>0.0001273148148148148</v>
      </c>
      <c r="BA124" s="34">
        <v>0.00017361111111111112</v>
      </c>
      <c r="BB124" s="130"/>
      <c r="BC124" s="34">
        <v>0.00014123541075535199</v>
      </c>
    </row>
    <row r="125" spans="2:55" ht="12.75">
      <c r="B125" s="31" t="s">
        <v>88</v>
      </c>
      <c r="C125" s="63"/>
      <c r="D125" s="64"/>
      <c r="E125" s="64"/>
      <c r="F125" s="64"/>
      <c r="G125" s="115">
        <v>0</v>
      </c>
      <c r="H125" s="115">
        <v>0</v>
      </c>
      <c r="I125" s="115">
        <v>0</v>
      </c>
      <c r="J125" s="115">
        <v>0</v>
      </c>
      <c r="K125" s="115">
        <v>0</v>
      </c>
      <c r="L125" s="115">
        <v>0</v>
      </c>
      <c r="M125" s="115">
        <v>0</v>
      </c>
      <c r="N125" s="115">
        <v>0</v>
      </c>
      <c r="O125" s="115">
        <v>0</v>
      </c>
      <c r="P125" s="115">
        <v>0</v>
      </c>
      <c r="Q125" s="115">
        <v>0</v>
      </c>
      <c r="R125" s="115"/>
      <c r="S125" s="115">
        <v>0</v>
      </c>
      <c r="T125" s="115">
        <v>0</v>
      </c>
      <c r="U125" s="115">
        <v>0</v>
      </c>
      <c r="V125" s="115">
        <v>0</v>
      </c>
      <c r="W125" s="34"/>
      <c r="X125" s="34"/>
      <c r="Y125" s="34"/>
      <c r="Z125" s="34"/>
      <c r="AA125" s="34"/>
      <c r="AB125" s="34"/>
      <c r="AC125" s="34"/>
      <c r="AD125" s="34"/>
      <c r="AE125" s="34"/>
      <c r="AF125" s="34"/>
      <c r="AG125" s="34"/>
      <c r="AH125" s="34"/>
      <c r="AI125" s="34"/>
      <c r="AJ125" s="34"/>
      <c r="AK125" s="34"/>
      <c r="AL125" s="34"/>
      <c r="AM125" s="34"/>
      <c r="AN125" s="34"/>
      <c r="AO125" s="34"/>
      <c r="AP125" s="34" t="s">
        <v>188</v>
      </c>
      <c r="AQ125" s="34" t="s">
        <v>188</v>
      </c>
      <c r="AR125" s="34" t="s">
        <v>188</v>
      </c>
      <c r="AS125" s="34" t="s">
        <v>188</v>
      </c>
      <c r="AT125" s="34" t="s">
        <v>188</v>
      </c>
      <c r="AU125" s="34" t="s">
        <v>188</v>
      </c>
      <c r="AV125" s="34" t="s">
        <v>188</v>
      </c>
      <c r="AW125" s="34" t="s">
        <v>188</v>
      </c>
      <c r="AX125" s="34" t="s">
        <v>188</v>
      </c>
      <c r="AY125" s="34" t="s">
        <v>188</v>
      </c>
      <c r="AZ125" s="34" t="s">
        <v>188</v>
      </c>
      <c r="BA125" s="34" t="s">
        <v>188</v>
      </c>
      <c r="BB125" s="130"/>
      <c r="BC125" s="34" t="s">
        <v>188</v>
      </c>
    </row>
    <row r="126" spans="2:55" ht="12.75">
      <c r="B126" s="31" t="s">
        <v>93</v>
      </c>
      <c r="C126" s="61" t="e">
        <v>#DIV/0!</v>
      </c>
      <c r="D126" s="62" t="e">
        <v>#DIV/0!</v>
      </c>
      <c r="E126" s="62" t="e">
        <v>#DIV/0!</v>
      </c>
      <c r="F126" s="62" t="e">
        <v>#DIV/0!</v>
      </c>
      <c r="G126" s="94" t="e">
        <v>#DIV/0!</v>
      </c>
      <c r="H126" s="94" t="e">
        <v>#DIV/0!</v>
      </c>
      <c r="I126" s="94" t="e">
        <v>#DIV/0!</v>
      </c>
      <c r="J126" s="94" t="e">
        <v>#DIV/0!</v>
      </c>
      <c r="K126" s="94" t="e">
        <v>#DIV/0!</v>
      </c>
      <c r="L126" s="94" t="e">
        <v>#DIV/0!</v>
      </c>
      <c r="M126" s="94" t="e">
        <v>#DIV/0!</v>
      </c>
      <c r="N126" s="94" t="e">
        <v>#DIV/0!</v>
      </c>
      <c r="O126" s="94" t="e">
        <v>#DIV/0!</v>
      </c>
      <c r="P126" s="94" t="e">
        <v>#DIV/0!</v>
      </c>
      <c r="Q126" s="94" t="e">
        <v>#DIV/0!</v>
      </c>
      <c r="R126" s="94"/>
      <c r="S126" s="94" t="e">
        <v>#DIV/0!</v>
      </c>
      <c r="T126" s="94" t="e">
        <v>#DIV/0!</v>
      </c>
      <c r="U126" s="94" t="e">
        <v>#DIV/0!</v>
      </c>
      <c r="V126" s="94" t="e">
        <v>#DIV/0!</v>
      </c>
      <c r="W126" s="33"/>
      <c r="X126" s="33"/>
      <c r="Y126" s="33"/>
      <c r="Z126" s="33"/>
      <c r="AA126" s="33"/>
      <c r="AB126" s="33"/>
      <c r="AC126" s="33"/>
      <c r="AD126" s="33"/>
      <c r="AE126" s="33"/>
      <c r="AF126" s="33"/>
      <c r="AG126" s="33"/>
      <c r="AH126" s="33"/>
      <c r="AI126" s="33"/>
      <c r="AJ126" s="33"/>
      <c r="AK126" s="33"/>
      <c r="AL126" s="33"/>
      <c r="AM126" s="33"/>
      <c r="AN126" s="33"/>
      <c r="AO126" s="33"/>
      <c r="AP126" s="33">
        <v>0.021855518885221855</v>
      </c>
      <c r="AQ126" s="33">
        <v>0.021855518885221855</v>
      </c>
      <c r="AR126" s="33">
        <v>0.023652001323188884</v>
      </c>
      <c r="AS126" s="33">
        <v>0.06469749097927331</v>
      </c>
      <c r="AT126" s="33">
        <v>0.0794141458747332</v>
      </c>
      <c r="AU126" s="33">
        <v>0.049061643354185704</v>
      </c>
      <c r="AV126" s="33">
        <v>0.03556216618213778</v>
      </c>
      <c r="AW126" s="33">
        <v>0.04071685662867427</v>
      </c>
      <c r="AX126" s="33">
        <v>0.05134899912967798</v>
      </c>
      <c r="AY126" s="33">
        <v>0.043280691299165674</v>
      </c>
      <c r="AZ126" s="33">
        <v>0.03567697870630775</v>
      </c>
      <c r="BA126" s="33">
        <v>0.047347621219030245</v>
      </c>
      <c r="BB126" s="130"/>
      <c r="BC126" s="33">
        <v>0.042834379979379514</v>
      </c>
    </row>
    <row r="127" spans="2:55" ht="12.75">
      <c r="B127" s="31" t="s">
        <v>94</v>
      </c>
      <c r="C127" s="61" t="e">
        <v>#DIV/0!</v>
      </c>
      <c r="D127" s="62" t="e">
        <v>#DIV/0!</v>
      </c>
      <c r="E127" s="62" t="e">
        <v>#DIV/0!</v>
      </c>
      <c r="F127" s="62" t="e">
        <v>#DIV/0!</v>
      </c>
      <c r="G127" s="94" t="e">
        <v>#DIV/0!</v>
      </c>
      <c r="H127" s="94" t="e">
        <v>#DIV/0!</v>
      </c>
      <c r="I127" s="94" t="e">
        <v>#DIV/0!</v>
      </c>
      <c r="J127" s="94" t="e">
        <v>#DIV/0!</v>
      </c>
      <c r="K127" s="94" t="e">
        <v>#DIV/0!</v>
      </c>
      <c r="L127" s="94" t="e">
        <v>#DIV/0!</v>
      </c>
      <c r="M127" s="94" t="e">
        <v>#DIV/0!</v>
      </c>
      <c r="N127" s="94" t="e">
        <v>#DIV/0!</v>
      </c>
      <c r="O127" s="94" t="e">
        <v>#DIV/0!</v>
      </c>
      <c r="P127" s="94" t="e">
        <v>#DIV/0!</v>
      </c>
      <c r="Q127" s="94" t="e">
        <v>#DIV/0!</v>
      </c>
      <c r="R127" s="94"/>
      <c r="S127" s="94" t="e">
        <v>#DIV/0!</v>
      </c>
      <c r="T127" s="94" t="e">
        <v>#DIV/0!</v>
      </c>
      <c r="U127" s="94" t="e">
        <v>#DIV/0!</v>
      </c>
      <c r="V127" s="94" t="e">
        <v>#DIV/0!</v>
      </c>
      <c r="W127" s="33"/>
      <c r="X127" s="33"/>
      <c r="Y127" s="33"/>
      <c r="Z127" s="33"/>
      <c r="AA127" s="33"/>
      <c r="AB127" s="33"/>
      <c r="AC127" s="33"/>
      <c r="AD127" s="33"/>
      <c r="AE127" s="33"/>
      <c r="AF127" s="33"/>
      <c r="AG127" s="33"/>
      <c r="AH127" s="33"/>
      <c r="AI127" s="33"/>
      <c r="AJ127" s="33"/>
      <c r="AK127" s="33"/>
      <c r="AL127" s="33"/>
      <c r="AM127" s="33"/>
      <c r="AN127" s="33"/>
      <c r="AO127" s="33"/>
      <c r="AP127" s="33">
        <v>0.6006711409395973</v>
      </c>
      <c r="AQ127" s="33">
        <v>0.6006711409395973</v>
      </c>
      <c r="AR127" s="33">
        <v>0.6293706293706294</v>
      </c>
      <c r="AS127" s="33">
        <v>0.5304798962386511</v>
      </c>
      <c r="AT127" s="33">
        <v>0.5273401297497683</v>
      </c>
      <c r="AU127" s="33">
        <v>0.5186246418338109</v>
      </c>
      <c r="AV127" s="33">
        <v>0.5874524714828897</v>
      </c>
      <c r="AW127" s="33">
        <v>0.5156537753222836</v>
      </c>
      <c r="AX127" s="33">
        <v>0.6087570621468926</v>
      </c>
      <c r="AY127" s="33">
        <v>0.6230636833046471</v>
      </c>
      <c r="AZ127" s="33">
        <v>0.6576576576576577</v>
      </c>
      <c r="BA127" s="33">
        <v>0.6436597110754414</v>
      </c>
      <c r="BB127" s="130"/>
      <c r="BC127" s="33">
        <v>0.5766593727206418</v>
      </c>
    </row>
    <row r="128" spans="2:55" ht="12.75">
      <c r="B128" s="35" t="s">
        <v>127</v>
      </c>
      <c r="C128" s="65">
        <v>0</v>
      </c>
      <c r="D128" s="66">
        <v>0</v>
      </c>
      <c r="E128" s="66">
        <v>0</v>
      </c>
      <c r="F128" s="66">
        <v>0</v>
      </c>
      <c r="G128" s="116">
        <v>0</v>
      </c>
      <c r="H128" s="116">
        <v>0</v>
      </c>
      <c r="I128" s="116">
        <v>0</v>
      </c>
      <c r="J128" s="116">
        <v>0</v>
      </c>
      <c r="K128" s="116">
        <v>0</v>
      </c>
      <c r="L128" s="116">
        <v>0</v>
      </c>
      <c r="M128" s="116">
        <v>0</v>
      </c>
      <c r="N128" s="116">
        <v>0</v>
      </c>
      <c r="O128" s="116">
        <v>0</v>
      </c>
      <c r="P128" s="116">
        <v>0</v>
      </c>
      <c r="Q128" s="116">
        <v>0</v>
      </c>
      <c r="R128" s="116"/>
      <c r="S128" s="116">
        <v>0</v>
      </c>
      <c r="T128" s="116">
        <v>0</v>
      </c>
      <c r="U128" s="116">
        <v>0</v>
      </c>
      <c r="V128" s="116">
        <v>0</v>
      </c>
      <c r="W128" s="36"/>
      <c r="X128" s="36"/>
      <c r="Y128" s="36"/>
      <c r="Z128" s="36"/>
      <c r="AA128" s="36"/>
      <c r="AB128" s="36"/>
      <c r="AC128" s="36"/>
      <c r="AD128" s="36"/>
      <c r="AE128" s="36"/>
      <c r="AF128" s="36"/>
      <c r="AG128" s="36"/>
      <c r="AH128" s="36"/>
      <c r="AI128" s="36"/>
      <c r="AJ128" s="36"/>
      <c r="AK128" s="36"/>
      <c r="AL128" s="36"/>
      <c r="AM128" s="36"/>
      <c r="AN128" s="36"/>
      <c r="AO128" s="36"/>
      <c r="AP128" s="36">
        <v>0.004976851851851852</v>
      </c>
      <c r="AQ128" s="36">
        <v>0.004976851851851852</v>
      </c>
      <c r="AR128" s="36">
        <v>0.004884259259259259</v>
      </c>
      <c r="AS128" s="36">
        <v>0.005416666666666667</v>
      </c>
      <c r="AT128" s="36">
        <v>0.005613425925925927</v>
      </c>
      <c r="AU128" s="36">
        <v>0.004907407407407407</v>
      </c>
      <c r="AV128" s="36">
        <v>0.004409722222222222</v>
      </c>
      <c r="AW128" s="36">
        <v>0.004814814814814815</v>
      </c>
      <c r="AX128" s="36">
        <v>0.004965277777777778</v>
      </c>
      <c r="AY128" s="36">
        <v>0.004849537037037037</v>
      </c>
      <c r="AZ128" s="36">
        <v>0.004606481481481481</v>
      </c>
      <c r="BA128" s="36">
        <v>0.005</v>
      </c>
      <c r="BB128" s="130"/>
      <c r="BC128" s="36">
        <v>0.004945984327502433</v>
      </c>
    </row>
    <row r="129" spans="3:55" ht="12.75">
      <c r="C129" s="56"/>
      <c r="D129" s="56"/>
      <c r="E129" s="56"/>
      <c r="F129" s="56"/>
      <c r="G129" s="117"/>
      <c r="H129" s="117"/>
      <c r="I129" s="117"/>
      <c r="J129" s="117"/>
      <c r="K129" s="117"/>
      <c r="L129" s="117"/>
      <c r="M129" s="117"/>
      <c r="N129" s="117"/>
      <c r="O129" s="117"/>
      <c r="P129" s="117"/>
      <c r="Q129" s="117"/>
      <c r="R129" s="117"/>
      <c r="S129" s="117"/>
      <c r="T129" s="117"/>
      <c r="U129" s="117"/>
      <c r="V129" s="117"/>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0"/>
      <c r="BC129" s="104"/>
    </row>
    <row r="130" spans="1:55" ht="15.75">
      <c r="A130" s="10" t="s">
        <v>178</v>
      </c>
      <c r="C130" s="56"/>
      <c r="D130" s="56"/>
      <c r="E130" s="56"/>
      <c r="F130" s="56"/>
      <c r="G130" s="1"/>
      <c r="H130" s="1"/>
      <c r="I130" s="1"/>
      <c r="J130" s="1"/>
      <c r="K130" s="1"/>
      <c r="L130" s="1"/>
      <c r="M130" s="1"/>
      <c r="N130" s="1"/>
      <c r="O130" s="1"/>
      <c r="P130" s="1"/>
      <c r="Q130" s="1"/>
      <c r="R130" s="1"/>
      <c r="S130" s="1"/>
      <c r="T130" s="1"/>
      <c r="U130" s="1"/>
      <c r="V130" s="1"/>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30"/>
      <c r="BC130" s="104"/>
    </row>
    <row r="131" spans="2:55" ht="12.75">
      <c r="B131" s="153" t="s">
        <v>165</v>
      </c>
      <c r="C131" s="276" t="e">
        <v>#DIV/0!</v>
      </c>
      <c r="D131" s="277" t="e">
        <v>#DIV/0!</v>
      </c>
      <c r="E131" s="277" t="e">
        <v>#DIV/0!</v>
      </c>
      <c r="F131" s="277" t="e">
        <v>#DIV/0!</v>
      </c>
      <c r="G131" s="278" t="e">
        <v>#DIV/0!</v>
      </c>
      <c r="H131" s="278" t="e">
        <v>#DIV/0!</v>
      </c>
      <c r="I131" s="278" t="e">
        <v>#DIV/0!</v>
      </c>
      <c r="J131" s="278" t="e">
        <v>#DIV/0!</v>
      </c>
      <c r="K131" s="278" t="e">
        <v>#DIV/0!</v>
      </c>
      <c r="L131" s="278" t="e">
        <v>#DIV/0!</v>
      </c>
      <c r="M131" s="278" t="e">
        <v>#DIV/0!</v>
      </c>
      <c r="N131" s="278" t="e">
        <v>#DIV/0!</v>
      </c>
      <c r="O131" s="278" t="e">
        <v>#DIV/0!</v>
      </c>
      <c r="P131" s="278" t="e">
        <v>#DIV/0!</v>
      </c>
      <c r="Q131" s="278" t="e">
        <v>#DIV/0!</v>
      </c>
      <c r="R131" s="278"/>
      <c r="S131" s="278" t="e">
        <v>#DIV/0!</v>
      </c>
      <c r="T131" s="278" t="e">
        <v>#DIV/0!</v>
      </c>
      <c r="U131" s="278" t="e">
        <v>#DIV/0!</v>
      </c>
      <c r="V131" s="278" t="e">
        <v>#DIV/0!</v>
      </c>
      <c r="W131" s="155"/>
      <c r="X131" s="155"/>
      <c r="Y131" s="155"/>
      <c r="Z131" s="155"/>
      <c r="AA131" s="155"/>
      <c r="AB131" s="155"/>
      <c r="AC131" s="155"/>
      <c r="AD131" s="155"/>
      <c r="AE131" s="155"/>
      <c r="AF131" s="155"/>
      <c r="AG131" s="155"/>
      <c r="AH131" s="155"/>
      <c r="AI131" s="155"/>
      <c r="AJ131" s="155"/>
      <c r="AK131" s="155"/>
      <c r="AL131" s="155"/>
      <c r="AM131" s="155"/>
      <c r="AN131" s="155"/>
      <c r="AO131" s="155"/>
      <c r="AP131" s="155">
        <v>0.3800412798317415</v>
      </c>
      <c r="AQ131" s="155">
        <v>0.38004127982998714</v>
      </c>
      <c r="AR131" s="155">
        <v>0.39085370806595726</v>
      </c>
      <c r="AS131" s="155">
        <v>0.39150293145543025</v>
      </c>
      <c r="AT131" s="155">
        <v>0.22656672983216025</v>
      </c>
      <c r="AU131" s="155">
        <v>0.382216701979981</v>
      </c>
      <c r="AV131" s="155">
        <v>0.7576928721686806</v>
      </c>
      <c r="AW131" s="155">
        <v>0.36827940452755903</v>
      </c>
      <c r="AX131" s="155">
        <v>0.39672073238939093</v>
      </c>
      <c r="AY131" s="155">
        <v>0.4039951518127004</v>
      </c>
      <c r="AZ131" s="155">
        <v>0.3946617424878294</v>
      </c>
      <c r="BA131" s="155">
        <v>0.4098063604674375</v>
      </c>
      <c r="BB131" s="130"/>
      <c r="BC131" s="155">
        <v>0.41045553846756316</v>
      </c>
    </row>
    <row r="132" spans="3:55" ht="12.75">
      <c r="C132" s="56"/>
      <c r="D132" s="56"/>
      <c r="E132" s="56"/>
      <c r="F132" s="56"/>
      <c r="G132" s="1"/>
      <c r="H132" s="1"/>
      <c r="I132" s="1"/>
      <c r="J132" s="1"/>
      <c r="K132" s="1"/>
      <c r="L132" s="1"/>
      <c r="M132" s="1"/>
      <c r="N132" s="1"/>
      <c r="O132" s="1"/>
      <c r="P132" s="1"/>
      <c r="Q132" s="1"/>
      <c r="R132" s="1"/>
      <c r="S132" s="1"/>
      <c r="T132" s="1"/>
      <c r="U132" s="1"/>
      <c r="V132" s="1"/>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30"/>
      <c r="BC132" s="104"/>
    </row>
    <row r="133" spans="1:55"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30"/>
      <c r="BC133" s="104"/>
    </row>
    <row r="134" spans="2:55"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30"/>
      <c r="BC134" s="40" t="s">
        <v>188</v>
      </c>
    </row>
    <row r="135" spans="2:55"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30"/>
      <c r="BC135" s="37" t="s">
        <v>188</v>
      </c>
    </row>
    <row r="136" spans="2:55"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30"/>
      <c r="BC136" s="37" t="s">
        <v>188</v>
      </c>
    </row>
    <row r="137" spans="2:55"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30"/>
      <c r="BC137" s="38" t="s">
        <v>188</v>
      </c>
    </row>
    <row r="138" spans="3:55" ht="12.75">
      <c r="C138" s="56"/>
      <c r="D138" s="56"/>
      <c r="E138" s="56"/>
      <c r="F138" s="56"/>
      <c r="G138" s="1"/>
      <c r="H138" s="1"/>
      <c r="I138" s="1"/>
      <c r="J138" s="1"/>
      <c r="K138" s="1"/>
      <c r="L138" s="1"/>
      <c r="M138" s="1"/>
      <c r="N138" s="1"/>
      <c r="O138" s="1"/>
      <c r="P138" s="1"/>
      <c r="Q138" s="1"/>
      <c r="R138" s="1"/>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30"/>
      <c r="BC138" s="104"/>
    </row>
    <row r="139" spans="1:55" ht="15.75">
      <c r="A139" s="10" t="s">
        <v>37</v>
      </c>
      <c r="C139" s="56"/>
      <c r="D139" s="56"/>
      <c r="E139" s="56"/>
      <c r="F139" s="56"/>
      <c r="G139" s="1"/>
      <c r="H139" s="1"/>
      <c r="I139" s="1"/>
      <c r="J139" s="1"/>
      <c r="K139" s="1"/>
      <c r="L139" s="1"/>
      <c r="M139" s="1"/>
      <c r="N139" s="1"/>
      <c r="O139" s="1"/>
      <c r="P139" s="1"/>
      <c r="Q139" s="1"/>
      <c r="R139" s="1"/>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30"/>
      <c r="BC139" s="104"/>
    </row>
    <row r="140" spans="2:55" ht="12.75">
      <c r="B140" s="29" t="s">
        <v>171</v>
      </c>
      <c r="C140" s="280"/>
      <c r="D140" s="281"/>
      <c r="E140" s="281"/>
      <c r="F140" s="281"/>
      <c r="G140" s="282"/>
      <c r="H140" s="282"/>
      <c r="I140" s="282"/>
      <c r="J140" s="282"/>
      <c r="K140" s="282"/>
      <c r="L140" s="282"/>
      <c r="M140" s="282"/>
      <c r="N140" s="282"/>
      <c r="O140" s="282"/>
      <c r="P140" s="282"/>
      <c r="Q140" s="282"/>
      <c r="R140" s="282"/>
      <c r="S140" s="282"/>
      <c r="T140" s="282"/>
      <c r="U140" s="282"/>
      <c r="V140" s="282"/>
      <c r="W140" s="96"/>
      <c r="X140" s="96"/>
      <c r="Y140" s="96"/>
      <c r="Z140" s="96"/>
      <c r="AA140" s="96"/>
      <c r="AB140" s="96"/>
      <c r="AC140" s="96"/>
      <c r="AD140" s="96"/>
      <c r="AE140" s="96"/>
      <c r="AF140" s="96"/>
      <c r="AG140" s="96"/>
      <c r="AH140" s="96"/>
      <c r="AI140" s="96"/>
      <c r="AJ140" s="96"/>
      <c r="AK140" s="96"/>
      <c r="AL140" s="96"/>
      <c r="AM140" s="96"/>
      <c r="AN140" s="96"/>
      <c r="AO140" s="96"/>
      <c r="AP140" s="96">
        <v>0.07326732673267326</v>
      </c>
      <c r="AQ140" s="96">
        <v>0.07326732673267326</v>
      </c>
      <c r="AR140" s="96">
        <v>0.07649685742639761</v>
      </c>
      <c r="AS140" s="96">
        <v>0.07183015859696232</v>
      </c>
      <c r="AT140" s="96">
        <v>0.07882534775888717</v>
      </c>
      <c r="AU140" s="96">
        <v>0.07872355380614325</v>
      </c>
      <c r="AV140" s="96">
        <v>0.08234737340274491</v>
      </c>
      <c r="AW140" s="96">
        <v>0.09013197360527894</v>
      </c>
      <c r="AX140" s="96">
        <v>0.0863069335654192</v>
      </c>
      <c r="AY140" s="96">
        <v>0.08335816448152562</v>
      </c>
      <c r="AZ140" s="96">
        <v>0.08613901165126557</v>
      </c>
      <c r="BA140" s="96">
        <v>0.08063535491716066</v>
      </c>
      <c r="BB140" s="130"/>
      <c r="BC140" s="96">
        <v>0.080182460086856</v>
      </c>
    </row>
    <row r="141" spans="2:55" ht="12.75">
      <c r="B141" s="31" t="s">
        <v>172</v>
      </c>
      <c r="C141" s="61"/>
      <c r="D141" s="62"/>
      <c r="E141" s="62"/>
      <c r="F141" s="62"/>
      <c r="G141" s="118"/>
      <c r="H141" s="118"/>
      <c r="I141" s="118"/>
      <c r="J141" s="118"/>
      <c r="K141" s="118"/>
      <c r="L141" s="118"/>
      <c r="M141" s="118"/>
      <c r="N141" s="118"/>
      <c r="O141" s="118"/>
      <c r="P141" s="118"/>
      <c r="Q141" s="118"/>
      <c r="R141" s="118"/>
      <c r="S141" s="118"/>
      <c r="T141" s="118"/>
      <c r="U141" s="118"/>
      <c r="V141" s="118"/>
      <c r="W141" s="86"/>
      <c r="X141" s="86"/>
      <c r="Y141" s="86"/>
      <c r="Z141" s="86"/>
      <c r="AA141" s="86"/>
      <c r="AB141" s="86"/>
      <c r="AC141" s="86"/>
      <c r="AD141" s="86"/>
      <c r="AE141" s="86"/>
      <c r="AF141" s="86"/>
      <c r="AG141" s="86"/>
      <c r="AH141" s="86"/>
      <c r="AI141" s="86"/>
      <c r="AJ141" s="86"/>
      <c r="AK141" s="86"/>
      <c r="AL141" s="86"/>
      <c r="AM141" s="86"/>
      <c r="AN141" s="86"/>
      <c r="AO141" s="86"/>
      <c r="AP141" s="86">
        <v>0.0632929959662633</v>
      </c>
      <c r="AQ141" s="86">
        <v>0.06263292995966263</v>
      </c>
      <c r="AR141" s="86">
        <v>0.06996361230565663</v>
      </c>
      <c r="AS141" s="86">
        <v>0.07149450365024755</v>
      </c>
      <c r="AT141" s="86">
        <v>0.0763965555310223</v>
      </c>
      <c r="AU141" s="86">
        <v>0.07204610951008646</v>
      </c>
      <c r="AV141" s="86">
        <v>0.07565411398823609</v>
      </c>
      <c r="AW141" s="86">
        <v>0.08638272345530894</v>
      </c>
      <c r="AX141" s="86">
        <v>0.0933420365535248</v>
      </c>
      <c r="AY141" s="86">
        <v>0.08306019070321811</v>
      </c>
      <c r="AZ141" s="86">
        <v>0.08935315387705905</v>
      </c>
      <c r="BA141" s="86">
        <v>0.0759233926128591</v>
      </c>
      <c r="BB141" s="130"/>
      <c r="BC141" s="86">
        <v>0.0766207392132971</v>
      </c>
    </row>
    <row r="142" spans="2:55" ht="12.75">
      <c r="B142" s="21" t="s">
        <v>23</v>
      </c>
      <c r="C142" s="61"/>
      <c r="D142" s="62"/>
      <c r="E142" s="62"/>
      <c r="F142" s="62"/>
      <c r="G142" s="118"/>
      <c r="H142" s="118"/>
      <c r="I142" s="118"/>
      <c r="J142" s="118"/>
      <c r="K142" s="118"/>
      <c r="L142" s="118"/>
      <c r="M142" s="118"/>
      <c r="N142" s="118"/>
      <c r="O142" s="118"/>
      <c r="P142" s="118"/>
      <c r="Q142" s="118"/>
      <c r="R142" s="118"/>
      <c r="S142" s="118"/>
      <c r="T142" s="118"/>
      <c r="U142" s="118"/>
      <c r="V142" s="118"/>
      <c r="W142" s="86"/>
      <c r="X142" s="86"/>
      <c r="Y142" s="86"/>
      <c r="Z142" s="86"/>
      <c r="AA142" s="86"/>
      <c r="AB142" s="86"/>
      <c r="AC142" s="86"/>
      <c r="AD142" s="86"/>
      <c r="AE142" s="86"/>
      <c r="AF142" s="86"/>
      <c r="AG142" s="86"/>
      <c r="AH142" s="86"/>
      <c r="AI142" s="86"/>
      <c r="AJ142" s="86"/>
      <c r="AK142" s="86"/>
      <c r="AL142" s="86"/>
      <c r="AM142" s="86"/>
      <c r="AN142" s="86"/>
      <c r="AO142" s="86"/>
      <c r="AP142" s="86">
        <v>0.5613494682801613</v>
      </c>
      <c r="AQ142" s="86">
        <v>0.5613494682801613</v>
      </c>
      <c r="AR142" s="86">
        <v>0.5445749255706253</v>
      </c>
      <c r="AS142" s="86">
        <v>0.523453889401695</v>
      </c>
      <c r="AT142" s="86">
        <v>0.4998896003532789</v>
      </c>
      <c r="AU142" s="86">
        <v>0.5374288325015815</v>
      </c>
      <c r="AV142" s="86">
        <v>0.5174092353458184</v>
      </c>
      <c r="AW142" s="86">
        <v>0.4960257948410318</v>
      </c>
      <c r="AX142" s="86">
        <v>0.49630113141862486</v>
      </c>
      <c r="AY142" s="86">
        <v>0.5633194278903456</v>
      </c>
      <c r="AZ142" s="86">
        <v>0.5472880674969868</v>
      </c>
      <c r="BA142" s="86">
        <v>0.5521355829153367</v>
      </c>
      <c r="BB142" s="130"/>
      <c r="BC142" s="86">
        <v>0.5331208798075421</v>
      </c>
    </row>
    <row r="143" spans="2:55" ht="12.75">
      <c r="B143" s="82" t="s">
        <v>25</v>
      </c>
      <c r="C143" s="61"/>
      <c r="D143" s="62"/>
      <c r="E143" s="62"/>
      <c r="F143" s="62"/>
      <c r="G143" s="118"/>
      <c r="H143" s="118"/>
      <c r="I143" s="118"/>
      <c r="J143" s="118"/>
      <c r="K143" s="118"/>
      <c r="L143" s="118"/>
      <c r="M143" s="118"/>
      <c r="N143" s="118"/>
      <c r="O143" s="118"/>
      <c r="P143" s="118"/>
      <c r="Q143" s="118"/>
      <c r="R143" s="118"/>
      <c r="S143" s="118"/>
      <c r="T143" s="118"/>
      <c r="U143" s="118"/>
      <c r="V143" s="118"/>
      <c r="W143" s="87"/>
      <c r="X143" s="87"/>
      <c r="Y143" s="87"/>
      <c r="Z143" s="87"/>
      <c r="AA143" s="87"/>
      <c r="AB143" s="87"/>
      <c r="AC143" s="87"/>
      <c r="AD143" s="87"/>
      <c r="AE143" s="87"/>
      <c r="AF143" s="87"/>
      <c r="AG143" s="87"/>
      <c r="AH143" s="87"/>
      <c r="AI143" s="87"/>
      <c r="AJ143" s="87"/>
      <c r="AK143" s="87"/>
      <c r="AL143" s="87"/>
      <c r="AM143" s="87"/>
      <c r="AN143" s="87"/>
      <c r="AO143" s="87"/>
      <c r="AP143" s="87">
        <v>0.4429042904290429</v>
      </c>
      <c r="AQ143" s="87">
        <v>0.4429042904290429</v>
      </c>
      <c r="AR143" s="87">
        <v>0.43375785643400594</v>
      </c>
      <c r="AS143" s="87">
        <v>0.41839389107996977</v>
      </c>
      <c r="AT143" s="87">
        <v>0.3996467211304924</v>
      </c>
      <c r="AU143" s="87">
        <v>0.4322063681731918</v>
      </c>
      <c r="AV143" s="87">
        <v>0.41660469204245826</v>
      </c>
      <c r="AW143" s="87">
        <v>0.40116976604679067</v>
      </c>
      <c r="AX143" s="87">
        <v>0.4057876414273281</v>
      </c>
      <c r="AY143" s="87">
        <v>0.45299463647199045</v>
      </c>
      <c r="AZ143" s="87">
        <v>0.44989955805544396</v>
      </c>
      <c r="BA143" s="87">
        <v>0.4473324213406293</v>
      </c>
      <c r="BB143" s="130"/>
      <c r="BC143" s="87">
        <v>0.42841253475802166</v>
      </c>
    </row>
    <row r="144" spans="2:55" ht="12.75">
      <c r="B144" s="82" t="s">
        <v>26</v>
      </c>
      <c r="C144" s="61"/>
      <c r="D144" s="62"/>
      <c r="E144" s="62"/>
      <c r="F144" s="62"/>
      <c r="G144" s="118"/>
      <c r="H144" s="118"/>
      <c r="I144" s="118"/>
      <c r="J144" s="118"/>
      <c r="K144" s="118"/>
      <c r="L144" s="118"/>
      <c r="M144" s="118"/>
      <c r="N144" s="118"/>
      <c r="O144" s="118"/>
      <c r="P144" s="118"/>
      <c r="Q144" s="118"/>
      <c r="R144" s="118"/>
      <c r="S144" s="118"/>
      <c r="T144" s="118"/>
      <c r="U144" s="118"/>
      <c r="V144" s="118"/>
      <c r="W144" s="87"/>
      <c r="X144" s="87"/>
      <c r="Y144" s="87"/>
      <c r="Z144" s="87"/>
      <c r="AA144" s="87"/>
      <c r="AB144" s="87"/>
      <c r="AC144" s="87"/>
      <c r="AD144" s="87"/>
      <c r="AE144" s="87"/>
      <c r="AF144" s="87"/>
      <c r="AG144" s="87"/>
      <c r="AH144" s="87"/>
      <c r="AI144" s="87"/>
      <c r="AJ144" s="87"/>
      <c r="AK144" s="87"/>
      <c r="AL144" s="87"/>
      <c r="AM144" s="87"/>
      <c r="AN144" s="87"/>
      <c r="AO144" s="87"/>
      <c r="AP144" s="87">
        <v>0.09211587825449212</v>
      </c>
      <c r="AQ144" s="87">
        <v>0.09211587825449212</v>
      </c>
      <c r="AR144" s="87">
        <v>0.0855937810122395</v>
      </c>
      <c r="AS144" s="87">
        <v>0.07787194763782831</v>
      </c>
      <c r="AT144" s="87">
        <v>0.07647015529550305</v>
      </c>
      <c r="AU144" s="87">
        <v>0.08026990932733535</v>
      </c>
      <c r="AV144" s="87">
        <v>0.07639780947873707</v>
      </c>
      <c r="AW144" s="87">
        <v>0.06921115776844632</v>
      </c>
      <c r="AX144" s="87">
        <v>0.06723237597911227</v>
      </c>
      <c r="AY144" s="87">
        <v>0.07896305125148986</v>
      </c>
      <c r="AZ144" s="87">
        <v>0.07424668541582966</v>
      </c>
      <c r="BA144" s="87">
        <v>0.07979936160510716</v>
      </c>
      <c r="BB144" s="130"/>
      <c r="BC144" s="87">
        <v>0.07917018152279189</v>
      </c>
    </row>
    <row r="145" spans="2:55" ht="12.75">
      <c r="B145" s="82" t="s">
        <v>6</v>
      </c>
      <c r="C145" s="61"/>
      <c r="D145" s="62"/>
      <c r="E145" s="62"/>
      <c r="F145" s="62"/>
      <c r="G145" s="118"/>
      <c r="H145" s="118"/>
      <c r="I145" s="118"/>
      <c r="J145" s="118"/>
      <c r="K145" s="118"/>
      <c r="L145" s="118"/>
      <c r="M145" s="118"/>
      <c r="N145" s="118"/>
      <c r="O145" s="118"/>
      <c r="P145" s="118"/>
      <c r="Q145" s="118"/>
      <c r="R145" s="118"/>
      <c r="S145" s="118"/>
      <c r="T145" s="118"/>
      <c r="U145" s="118"/>
      <c r="V145" s="118"/>
      <c r="W145" s="87"/>
      <c r="X145" s="87"/>
      <c r="Y145" s="87"/>
      <c r="Z145" s="87"/>
      <c r="AA145" s="87"/>
      <c r="AB145" s="87"/>
      <c r="AC145" s="87"/>
      <c r="AD145" s="87"/>
      <c r="AE145" s="87"/>
      <c r="AF145" s="87"/>
      <c r="AG145" s="87"/>
      <c r="AH145" s="87"/>
      <c r="AI145" s="87"/>
      <c r="AJ145" s="87"/>
      <c r="AK145" s="87"/>
      <c r="AL145" s="87"/>
      <c r="AM145" s="87"/>
      <c r="AN145" s="87"/>
      <c r="AO145" s="87"/>
      <c r="AP145" s="87">
        <v>0.02632929959662633</v>
      </c>
      <c r="AQ145" s="87">
        <v>0.02632929959662633</v>
      </c>
      <c r="AR145" s="87">
        <v>0.025223288124379756</v>
      </c>
      <c r="AS145" s="87">
        <v>0.027188050683896955</v>
      </c>
      <c r="AT145" s="87">
        <v>0.023772723927283433</v>
      </c>
      <c r="AU145" s="87">
        <v>0.024952555001054335</v>
      </c>
      <c r="AV145" s="87">
        <v>0.02440673382462308</v>
      </c>
      <c r="AW145" s="87">
        <v>0.02564487102579484</v>
      </c>
      <c r="AX145" s="87">
        <v>0.02328111401218451</v>
      </c>
      <c r="AY145" s="87">
        <v>0.03136174016686532</v>
      </c>
      <c r="AZ145" s="87">
        <v>0.02314182402571314</v>
      </c>
      <c r="BA145" s="87">
        <v>0.025003799969600244</v>
      </c>
      <c r="BB145" s="130"/>
      <c r="BC145" s="87">
        <v>0.025538163526728528</v>
      </c>
    </row>
    <row r="146" spans="2:55" ht="12.75">
      <c r="B146" s="31" t="s">
        <v>173</v>
      </c>
      <c r="C146" s="61"/>
      <c r="D146" s="62"/>
      <c r="E146" s="62"/>
      <c r="F146" s="62"/>
      <c r="G146" s="118"/>
      <c r="H146" s="118"/>
      <c r="I146" s="118"/>
      <c r="J146" s="118"/>
      <c r="K146" s="118"/>
      <c r="L146" s="118"/>
      <c r="M146" s="118"/>
      <c r="N146" s="118"/>
      <c r="O146" s="118"/>
      <c r="P146" s="118"/>
      <c r="Q146" s="118"/>
      <c r="R146" s="118"/>
      <c r="S146" s="118"/>
      <c r="T146" s="118"/>
      <c r="U146" s="118"/>
      <c r="V146" s="118"/>
      <c r="W146" s="86"/>
      <c r="X146" s="86"/>
      <c r="Y146" s="86"/>
      <c r="Z146" s="86"/>
      <c r="AA146" s="86"/>
      <c r="AB146" s="86"/>
      <c r="AC146" s="86"/>
      <c r="AD146" s="86"/>
      <c r="AE146" s="86"/>
      <c r="AF146" s="86"/>
      <c r="AG146" s="86"/>
      <c r="AH146" s="86"/>
      <c r="AI146" s="86"/>
      <c r="AJ146" s="86"/>
      <c r="AK146" s="86"/>
      <c r="AL146" s="86"/>
      <c r="AM146" s="86"/>
      <c r="AN146" s="86"/>
      <c r="AO146" s="86"/>
      <c r="AP146" s="86">
        <v>0.010487715438210487</v>
      </c>
      <c r="AQ146" s="86">
        <v>0.010561056105610561</v>
      </c>
      <c r="AR146" s="86">
        <v>0.008931524975190208</v>
      </c>
      <c r="AS146" s="86">
        <v>0.010573130821515482</v>
      </c>
      <c r="AT146" s="86">
        <v>0.009715168911459484</v>
      </c>
      <c r="AU146" s="86">
        <v>0.008715822028537289</v>
      </c>
      <c r="AV146" s="86">
        <v>0.007639780947873707</v>
      </c>
      <c r="AW146" s="86">
        <v>0.005848830233953209</v>
      </c>
      <c r="AX146" s="86">
        <v>0.007760371337394836</v>
      </c>
      <c r="AY146" s="86">
        <v>0.008492252681764005</v>
      </c>
      <c r="AZ146" s="86">
        <v>0.006910405785456006</v>
      </c>
      <c r="BA146" s="86">
        <v>0.009575923392612859</v>
      </c>
      <c r="BB146" s="130"/>
      <c r="BC146" s="86">
        <v>0.008754334989221109</v>
      </c>
    </row>
    <row r="147" spans="2:55" ht="12.75">
      <c r="B147" s="31" t="s">
        <v>174</v>
      </c>
      <c r="C147" s="61"/>
      <c r="D147" s="62"/>
      <c r="E147" s="62"/>
      <c r="F147" s="62"/>
      <c r="G147" s="94"/>
      <c r="H147" s="94"/>
      <c r="I147" s="94"/>
      <c r="J147" s="94"/>
      <c r="K147" s="94"/>
      <c r="L147" s="94"/>
      <c r="M147" s="94"/>
      <c r="N147" s="94"/>
      <c r="O147" s="94"/>
      <c r="P147" s="94"/>
      <c r="Q147" s="94"/>
      <c r="R147" s="94"/>
      <c r="S147" s="94"/>
      <c r="T147" s="94"/>
      <c r="U147" s="94"/>
      <c r="V147" s="94"/>
      <c r="W147" s="33"/>
      <c r="X147" s="33"/>
      <c r="Y147" s="33"/>
      <c r="Z147" s="33"/>
      <c r="AA147" s="33"/>
      <c r="AB147" s="33"/>
      <c r="AC147" s="33"/>
      <c r="AD147" s="33"/>
      <c r="AE147" s="33"/>
      <c r="AF147" s="33"/>
      <c r="AG147" s="33"/>
      <c r="AH147" s="33"/>
      <c r="AI147" s="33"/>
      <c r="AJ147" s="33"/>
      <c r="AK147" s="33"/>
      <c r="AL147" s="33"/>
      <c r="AM147" s="33"/>
      <c r="AN147" s="33"/>
      <c r="AO147" s="33"/>
      <c r="AP147" s="33">
        <v>0.2916024935826916</v>
      </c>
      <c r="AQ147" s="33">
        <v>0.2921892189218922</v>
      </c>
      <c r="AR147" s="33">
        <v>0.30003307972213034</v>
      </c>
      <c r="AS147" s="33">
        <v>0.32264831752957956</v>
      </c>
      <c r="AT147" s="33">
        <v>0.33517332744535216</v>
      </c>
      <c r="AU147" s="33">
        <v>0.3030856821536515</v>
      </c>
      <c r="AV147" s="33">
        <v>0.3169494963153269</v>
      </c>
      <c r="AW147" s="33">
        <v>0.3216106778644271</v>
      </c>
      <c r="AX147" s="33">
        <v>0.3162895271250363</v>
      </c>
      <c r="AY147" s="33">
        <v>0.2617699642431466</v>
      </c>
      <c r="AZ147" s="33">
        <v>0.2703093611892326</v>
      </c>
      <c r="BA147" s="33">
        <v>0.2817297461620307</v>
      </c>
      <c r="BB147" s="130"/>
      <c r="BC147" s="86">
        <v>0.3013215859030837</v>
      </c>
    </row>
    <row r="148" spans="2:55" ht="12.75">
      <c r="B148" s="82" t="s">
        <v>7</v>
      </c>
      <c r="C148" s="61"/>
      <c r="D148" s="62"/>
      <c r="E148" s="62"/>
      <c r="F148" s="62"/>
      <c r="G148" s="118"/>
      <c r="H148" s="118"/>
      <c r="I148" s="118"/>
      <c r="J148" s="118"/>
      <c r="K148" s="118"/>
      <c r="L148" s="118"/>
      <c r="M148" s="118"/>
      <c r="N148" s="118"/>
      <c r="O148" s="118"/>
      <c r="P148" s="118"/>
      <c r="Q148" s="118"/>
      <c r="R148" s="118"/>
      <c r="S148" s="118"/>
      <c r="T148" s="118"/>
      <c r="U148" s="118"/>
      <c r="V148" s="118"/>
      <c r="W148" s="87"/>
      <c r="X148" s="87"/>
      <c r="Y148" s="87"/>
      <c r="Z148" s="87"/>
      <c r="AA148" s="87"/>
      <c r="AB148" s="87"/>
      <c r="AC148" s="87"/>
      <c r="AD148" s="87"/>
      <c r="AE148" s="87"/>
      <c r="AF148" s="87"/>
      <c r="AG148" s="87"/>
      <c r="AH148" s="87"/>
      <c r="AI148" s="87"/>
      <c r="AJ148" s="87"/>
      <c r="AK148" s="87"/>
      <c r="AL148" s="87"/>
      <c r="AM148" s="87"/>
      <c r="AN148" s="87"/>
      <c r="AO148" s="87"/>
      <c r="AP148" s="87">
        <v>0.007774110744407774</v>
      </c>
      <c r="AQ148" s="87">
        <v>0.007774110744407774</v>
      </c>
      <c r="AR148" s="87">
        <v>0.00942772080714522</v>
      </c>
      <c r="AS148" s="87">
        <v>0.009650079718049844</v>
      </c>
      <c r="AT148" s="87">
        <v>0.00824317362184441</v>
      </c>
      <c r="AU148" s="87">
        <v>0.009840444225767906</v>
      </c>
      <c r="AV148" s="87">
        <v>0.008924345886011764</v>
      </c>
      <c r="AW148" s="87">
        <v>0.008773245350929814</v>
      </c>
      <c r="AX148" s="87">
        <v>0.006164780968958515</v>
      </c>
      <c r="AY148" s="87">
        <v>0.006331942789034565</v>
      </c>
      <c r="AZ148" s="87">
        <v>0.003696263559662515</v>
      </c>
      <c r="BA148" s="87">
        <v>0.006459948320413436</v>
      </c>
      <c r="BB148" s="130"/>
      <c r="BC148" s="87">
        <v>0.007767050957603024</v>
      </c>
    </row>
    <row r="149" spans="2:55" ht="12.75">
      <c r="B149" s="82" t="s">
        <v>8</v>
      </c>
      <c r="C149" s="61"/>
      <c r="D149" s="62"/>
      <c r="E149" s="62"/>
      <c r="F149" s="62"/>
      <c r="G149" s="118"/>
      <c r="H149" s="118"/>
      <c r="I149" s="118"/>
      <c r="J149" s="118"/>
      <c r="K149" s="118"/>
      <c r="L149" s="118"/>
      <c r="M149" s="118"/>
      <c r="N149" s="118"/>
      <c r="O149" s="118"/>
      <c r="P149" s="118"/>
      <c r="Q149" s="118"/>
      <c r="R149" s="118"/>
      <c r="S149" s="118"/>
      <c r="T149" s="118"/>
      <c r="U149" s="118"/>
      <c r="V149" s="118"/>
      <c r="W149" s="87"/>
      <c r="X149" s="87"/>
      <c r="Y149" s="87"/>
      <c r="Z149" s="87"/>
      <c r="AA149" s="87"/>
      <c r="AB149" s="87"/>
      <c r="AC149" s="87"/>
      <c r="AD149" s="87"/>
      <c r="AE149" s="87"/>
      <c r="AF149" s="87"/>
      <c r="AG149" s="87"/>
      <c r="AH149" s="87"/>
      <c r="AI149" s="87"/>
      <c r="AJ149" s="87"/>
      <c r="AK149" s="87"/>
      <c r="AL149" s="87"/>
      <c r="AM149" s="87"/>
      <c r="AN149" s="87"/>
      <c r="AO149" s="87"/>
      <c r="AP149" s="87">
        <v>0.04943160982764943</v>
      </c>
      <c r="AQ149" s="87">
        <v>0.04943160982764943</v>
      </c>
      <c r="AR149" s="87">
        <v>0.0471386040357261</v>
      </c>
      <c r="AS149" s="87">
        <v>0.05244608542418394</v>
      </c>
      <c r="AT149" s="87">
        <v>0.05328622948406565</v>
      </c>
      <c r="AU149" s="87">
        <v>0.04976453222745484</v>
      </c>
      <c r="AV149" s="87">
        <v>0.04752890271110811</v>
      </c>
      <c r="AW149" s="87">
        <v>0.047915416916616674</v>
      </c>
      <c r="AX149" s="87">
        <v>0.054322599361763854</v>
      </c>
      <c r="AY149" s="87">
        <v>0.04372765196662694</v>
      </c>
      <c r="AZ149" s="87">
        <v>0.042667738047408595</v>
      </c>
      <c r="BA149" s="87">
        <v>0.048487612099103204</v>
      </c>
      <c r="BB149" s="130"/>
      <c r="BC149" s="87">
        <v>0.04887680819820664</v>
      </c>
    </row>
    <row r="150" spans="2:55" ht="12.75">
      <c r="B150" s="95" t="s">
        <v>9</v>
      </c>
      <c r="C150" s="119"/>
      <c r="D150" s="120"/>
      <c r="E150" s="120"/>
      <c r="F150" s="120"/>
      <c r="G150" s="118"/>
      <c r="H150" s="118"/>
      <c r="I150" s="118"/>
      <c r="J150" s="118"/>
      <c r="K150" s="118"/>
      <c r="L150" s="118"/>
      <c r="M150" s="118"/>
      <c r="N150" s="118"/>
      <c r="O150" s="118"/>
      <c r="P150" s="118"/>
      <c r="Q150" s="118"/>
      <c r="R150" s="118"/>
      <c r="S150" s="118"/>
      <c r="T150" s="118"/>
      <c r="U150" s="118"/>
      <c r="V150" s="118"/>
      <c r="W150" s="87"/>
      <c r="X150" s="87"/>
      <c r="Y150" s="87"/>
      <c r="Z150" s="87"/>
      <c r="AA150" s="87"/>
      <c r="AB150" s="87"/>
      <c r="AC150" s="87"/>
      <c r="AD150" s="87"/>
      <c r="AE150" s="87"/>
      <c r="AF150" s="87"/>
      <c r="AG150" s="87"/>
      <c r="AH150" s="87"/>
      <c r="AI150" s="87"/>
      <c r="AJ150" s="87"/>
      <c r="AK150" s="87"/>
      <c r="AL150" s="87"/>
      <c r="AM150" s="87"/>
      <c r="AN150" s="87"/>
      <c r="AO150" s="87"/>
      <c r="AP150" s="87">
        <v>0.04165749908324166</v>
      </c>
      <c r="AQ150" s="87">
        <v>0.042244224422442245</v>
      </c>
      <c r="AR150" s="87">
        <v>0.030681442275884884</v>
      </c>
      <c r="AS150" s="87">
        <v>0.08273894436519258</v>
      </c>
      <c r="AT150" s="87">
        <v>0.10517406344299698</v>
      </c>
      <c r="AU150" s="87">
        <v>0.06445490967877979</v>
      </c>
      <c r="AV150" s="87">
        <v>0.0836995470218376</v>
      </c>
      <c r="AW150" s="87">
        <v>0.08630773845230953</v>
      </c>
      <c r="AX150" s="87">
        <v>0.08870031911807369</v>
      </c>
      <c r="AY150" s="87">
        <v>0.16626936829559</v>
      </c>
      <c r="AZ150" s="87">
        <v>0.17404580152671756</v>
      </c>
      <c r="BA150" s="87">
        <v>0.16545067639458885</v>
      </c>
      <c r="BB150" s="130"/>
      <c r="BC150" s="87">
        <v>0.0939419501983941</v>
      </c>
    </row>
    <row r="151" spans="2:55" ht="12.75">
      <c r="B151" s="84" t="s">
        <v>48</v>
      </c>
      <c r="C151" s="121"/>
      <c r="D151" s="121"/>
      <c r="E151" s="121"/>
      <c r="F151" s="121"/>
      <c r="G151" s="121"/>
      <c r="H151" s="121"/>
      <c r="I151" s="121"/>
      <c r="J151" s="121"/>
      <c r="K151" s="121"/>
      <c r="L151" s="121"/>
      <c r="M151" s="121"/>
      <c r="N151" s="121"/>
      <c r="O151" s="121"/>
      <c r="P151" s="121"/>
      <c r="Q151" s="121"/>
      <c r="R151" s="121"/>
      <c r="S151" s="121"/>
      <c r="T151" s="121"/>
      <c r="U151" s="121"/>
      <c r="V151" s="121"/>
      <c r="W151" s="279"/>
      <c r="X151" s="279"/>
      <c r="Y151" s="279"/>
      <c r="Z151" s="279"/>
      <c r="AA151" s="279"/>
      <c r="AB151" s="279"/>
      <c r="AC151" s="279"/>
      <c r="AD151" s="279"/>
      <c r="AE151" s="279"/>
      <c r="AF151" s="279"/>
      <c r="AG151" s="279"/>
      <c r="AH151" s="279"/>
      <c r="AI151" s="279"/>
      <c r="AJ151" s="279"/>
      <c r="AK151" s="279"/>
      <c r="AL151" s="279"/>
      <c r="AM151" s="279"/>
      <c r="AN151" s="279"/>
      <c r="AO151" s="279"/>
      <c r="AP151" s="279">
        <v>0.19273927392739273</v>
      </c>
      <c r="AQ151" s="279">
        <v>0.19273927392739273</v>
      </c>
      <c r="AR151" s="279">
        <v>0.21278531260337413</v>
      </c>
      <c r="AS151" s="279">
        <v>0.17781320802215322</v>
      </c>
      <c r="AT151" s="279">
        <v>0.16846986089644514</v>
      </c>
      <c r="AU151" s="279">
        <v>0.17902579602164898</v>
      </c>
      <c r="AV151" s="279">
        <v>0.1767967006963694</v>
      </c>
      <c r="AW151" s="279">
        <v>0.1786142771445711</v>
      </c>
      <c r="AX151" s="279">
        <v>0.1671018276762402</v>
      </c>
      <c r="AY151" s="279">
        <v>0.04544100119189511</v>
      </c>
      <c r="AZ151" s="279">
        <v>0.04989955805544395</v>
      </c>
      <c r="BA151" s="279">
        <v>0.061331509347925216</v>
      </c>
      <c r="BB151" s="130"/>
      <c r="BC151" s="279">
        <v>0.15073577654887993</v>
      </c>
    </row>
    <row r="152" spans="3:6" ht="12.75">
      <c r="C152" s="28"/>
      <c r="D152" s="28"/>
      <c r="E152" s="28"/>
      <c r="F152" s="28"/>
    </row>
    <row r="153" ht="12.75">
      <c r="A153" s="26" t="s">
        <v>189</v>
      </c>
    </row>
    <row r="154" spans="1:57" ht="12.75">
      <c r="A154" s="328" t="s">
        <v>81</v>
      </c>
      <c r="B154" s="329"/>
      <c r="C154" s="329"/>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29"/>
      <c r="AW154" s="329"/>
      <c r="AX154" s="329"/>
      <c r="AY154" s="329"/>
      <c r="AZ154" s="329"/>
      <c r="BA154" s="329"/>
      <c r="BB154" s="329"/>
      <c r="BC154" s="329"/>
      <c r="BD154" s="329"/>
      <c r="BE154" s="329"/>
    </row>
    <row r="155" spans="1:57" ht="18.75" customHeight="1">
      <c r="A155" s="324" t="s">
        <v>38</v>
      </c>
      <c r="B155" s="324"/>
      <c r="C155" s="324"/>
      <c r="D155" s="324"/>
      <c r="E155" s="324"/>
      <c r="F155" s="324"/>
      <c r="G155" s="324"/>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row>
    <row r="156" spans="1:57" ht="29.25" customHeight="1">
      <c r="A156" s="322" t="s">
        <v>91</v>
      </c>
      <c r="B156" s="330"/>
      <c r="C156" s="330"/>
      <c r="D156" s="330"/>
      <c r="E156" s="330"/>
      <c r="F156" s="330"/>
      <c r="G156" s="330"/>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row>
    <row r="157" spans="1:57" ht="20.25" customHeight="1">
      <c r="A157" s="324" t="s">
        <v>30</v>
      </c>
      <c r="B157" s="324"/>
      <c r="C157" s="324"/>
      <c r="D157" s="324"/>
      <c r="E157" s="324"/>
      <c r="F157" s="324"/>
      <c r="G157" s="324"/>
      <c r="H157" s="324"/>
      <c r="I157" s="324"/>
      <c r="J157" s="324"/>
      <c r="K157" s="324"/>
      <c r="L157" s="324"/>
      <c r="M157" s="324"/>
      <c r="N157" s="324"/>
      <c r="O157" s="324"/>
      <c r="P157" s="324"/>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29"/>
      <c r="AY157" s="329"/>
      <c r="AZ157" s="329"/>
      <c r="BA157" s="329"/>
      <c r="BB157" s="329"/>
      <c r="BC157" s="329"/>
      <c r="BD157" s="329"/>
      <c r="BE157" s="329"/>
    </row>
    <row r="158" spans="1:53" ht="30" customHeight="1">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row>
    <row r="159" ht="12.75">
      <c r="A159" s="2" t="s">
        <v>681</v>
      </c>
    </row>
    <row r="160" spans="7:53"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row>
    <row r="161" ht="15.75" customHeight="1"/>
    <row r="164" ht="12.75">
      <c r="BC164" s="44"/>
    </row>
  </sheetData>
  <sheetProtection/>
  <mergeCells count="5">
    <mergeCell ref="A154:BE154"/>
    <mergeCell ref="A155:BE155"/>
    <mergeCell ref="A156:BE156"/>
    <mergeCell ref="A157:BE157"/>
    <mergeCell ref="A158:W158"/>
  </mergeCells>
  <conditionalFormatting sqref="BC158:BC65536 S20:V22 W158:AD65536 W1:AD5 BC1:BC5 BC7:BC33 W7:AP7 W35:AP124 W34:AO34 BC35:BC116 BC126:BC133 W126:AP153 W125:AO125 BC138:BC153 W9:AP33 W8:AO8 BC119:BC124">
    <cfRule type="cellIs" priority="65" dxfId="0" operator="equal" stopIfTrue="1">
      <formula>"NCA"</formula>
    </cfRule>
  </conditionalFormatting>
  <conditionalFormatting sqref="AE1:AF5 AE158:AF65536">
    <cfRule type="cellIs" priority="60" dxfId="0" operator="equal" stopIfTrue="1">
      <formula>"NCA"</formula>
    </cfRule>
  </conditionalFormatting>
  <conditionalFormatting sqref="AG1:AG5 AG158:AG65536">
    <cfRule type="cellIs" priority="59" dxfId="0" operator="equal" stopIfTrue="1">
      <formula>"NCA"</formula>
    </cfRule>
  </conditionalFormatting>
  <conditionalFormatting sqref="AH1:AH5 AH158:AH65536">
    <cfRule type="cellIs" priority="58" dxfId="0" operator="equal" stopIfTrue="1">
      <formula>"NCA"</formula>
    </cfRule>
  </conditionalFormatting>
  <conditionalFormatting sqref="AI158:AJ65536 AI1:AJ5">
    <cfRule type="cellIs" priority="57" dxfId="0" operator="equal" stopIfTrue="1">
      <formula>"NCA"</formula>
    </cfRule>
  </conditionalFormatting>
  <conditionalFormatting sqref="AK158:AK65536 AK1:AK5">
    <cfRule type="cellIs" priority="56" dxfId="0" operator="equal" stopIfTrue="1">
      <formula>"NCA"</formula>
    </cfRule>
  </conditionalFormatting>
  <conditionalFormatting sqref="AL158:AL65536 AL1:AL5">
    <cfRule type="cellIs" priority="55" dxfId="0" operator="equal" stopIfTrue="1">
      <formula>"NCA"</formula>
    </cfRule>
  </conditionalFormatting>
  <conditionalFormatting sqref="AM158:AM65536 AM1:AM5">
    <cfRule type="cellIs" priority="54" dxfId="0" operator="equal" stopIfTrue="1">
      <formula>"NCA"</formula>
    </cfRule>
  </conditionalFormatting>
  <conditionalFormatting sqref="AN158:AN65536 AN1:AN5">
    <cfRule type="cellIs" priority="53" dxfId="0" operator="equal" stopIfTrue="1">
      <formula>"NCA"</formula>
    </cfRule>
  </conditionalFormatting>
  <conditionalFormatting sqref="AO158:AO65536 AO1:AO5">
    <cfRule type="cellIs" priority="52" dxfId="0" operator="equal" stopIfTrue="1">
      <formula>"NCA"</formula>
    </cfRule>
  </conditionalFormatting>
  <conditionalFormatting sqref="AP158:AP65536 AP1:AP5">
    <cfRule type="cellIs" priority="50" dxfId="0" operator="equal" stopIfTrue="1">
      <formula>"NCA"</formula>
    </cfRule>
  </conditionalFormatting>
  <conditionalFormatting sqref="AQ7 AQ134:AQ153 AQ35:AQ116 AQ9:AQ33">
    <cfRule type="cellIs" priority="49" dxfId="0" operator="equal" stopIfTrue="1">
      <formula>"NCA"</formula>
    </cfRule>
  </conditionalFormatting>
  <conditionalFormatting sqref="AQ158:AQ65536 AQ1:AQ5">
    <cfRule type="cellIs" priority="48" dxfId="0" operator="equal" stopIfTrue="1">
      <formula>"NCA"</formula>
    </cfRule>
  </conditionalFormatting>
  <conditionalFormatting sqref="AR7 AR134:AR153 AR35:AR116 AR9:AR33">
    <cfRule type="cellIs" priority="43" dxfId="0" operator="equal" stopIfTrue="1">
      <formula>"NCA"</formula>
    </cfRule>
  </conditionalFormatting>
  <conditionalFormatting sqref="AR158:AR65536 AR1:AR5">
    <cfRule type="cellIs" priority="42" dxfId="0" operator="equal" stopIfTrue="1">
      <formula>"NCA"</formula>
    </cfRule>
  </conditionalFormatting>
  <conditionalFormatting sqref="AS7 AS134:AS153 AS35:AS116 AS9:AS33">
    <cfRule type="cellIs" priority="40" dxfId="0" operator="equal" stopIfTrue="1">
      <formula>"NCA"</formula>
    </cfRule>
  </conditionalFormatting>
  <conditionalFormatting sqref="AS158:AS65536 AS1:AS5">
    <cfRule type="cellIs" priority="39" dxfId="0" operator="equal" stopIfTrue="1">
      <formula>"NCA"</formula>
    </cfRule>
  </conditionalFormatting>
  <conditionalFormatting sqref="AT7 AT134:AT153 AT35:AT116 AT9:AT33">
    <cfRule type="cellIs" priority="37" dxfId="0" operator="equal" stopIfTrue="1">
      <formula>"NCA"</formula>
    </cfRule>
  </conditionalFormatting>
  <conditionalFormatting sqref="AT158:AT65536 AT1:AT5">
    <cfRule type="cellIs" priority="36" dxfId="0" operator="equal" stopIfTrue="1">
      <formula>"NCA"</formula>
    </cfRule>
  </conditionalFormatting>
  <conditionalFormatting sqref="AU7 AU48:AU116 AU134:AU153 AU35:AU46 AU9:AU33">
    <cfRule type="cellIs" priority="34" dxfId="0" operator="equal" stopIfTrue="1">
      <formula>"NCA"</formula>
    </cfRule>
  </conditionalFormatting>
  <conditionalFormatting sqref="AU158:AU65536 AU1:AU5">
    <cfRule type="cellIs" priority="33" dxfId="0" operator="equal" stopIfTrue="1">
      <formula>"NCA"</formula>
    </cfRule>
  </conditionalFormatting>
  <conditionalFormatting sqref="AQ119:AQ124 AQ126:AQ133">
    <cfRule type="cellIs" priority="32" dxfId="0" operator="equal" stopIfTrue="1">
      <formula>"NCA"</formula>
    </cfRule>
  </conditionalFormatting>
  <conditionalFormatting sqref="AU47">
    <cfRule type="cellIs" priority="31" dxfId="0" operator="equal" stopIfTrue="1">
      <formula>"NCA"</formula>
    </cfRule>
  </conditionalFormatting>
  <conditionalFormatting sqref="AV7 AV48:AV116 AV35:AV46 AV134:AV153 AV9:AV33">
    <cfRule type="cellIs" priority="30" dxfId="0" operator="equal" stopIfTrue="1">
      <formula>"NCA"</formula>
    </cfRule>
  </conditionalFormatting>
  <conditionalFormatting sqref="AV158:AV65536 AV1:AV5">
    <cfRule type="cellIs" priority="29" dxfId="0" operator="equal" stopIfTrue="1">
      <formula>"NCA"</formula>
    </cfRule>
  </conditionalFormatting>
  <conditionalFormatting sqref="AV47">
    <cfRule type="cellIs" priority="28" dxfId="0" operator="equal" stopIfTrue="1">
      <formula>"NCA"</formula>
    </cfRule>
  </conditionalFormatting>
  <conditionalFormatting sqref="AR119:AR124 AR126:AR133">
    <cfRule type="cellIs" priority="27" dxfId="0" operator="equal" stopIfTrue="1">
      <formula>"NCA"</formula>
    </cfRule>
  </conditionalFormatting>
  <conditionalFormatting sqref="AW7 AW48:AW116 AW35:AW46 AW134:AW153 AW9:AW33">
    <cfRule type="cellIs" priority="26" dxfId="0" operator="equal" stopIfTrue="1">
      <formula>"NCA"</formula>
    </cfRule>
  </conditionalFormatting>
  <conditionalFormatting sqref="AW158:AW65536 AW1:AW5">
    <cfRule type="cellIs" priority="25" dxfId="0" operator="equal" stopIfTrue="1">
      <formula>"NCA"</formula>
    </cfRule>
  </conditionalFormatting>
  <conditionalFormatting sqref="AW47">
    <cfRule type="cellIs" priority="24" dxfId="0" operator="equal" stopIfTrue="1">
      <formula>"NCA"</formula>
    </cfRule>
  </conditionalFormatting>
  <conditionalFormatting sqref="AS119:AS124 AS126:AS133">
    <cfRule type="cellIs" priority="23" dxfId="0" operator="equal" stopIfTrue="1">
      <formula>"NCA"</formula>
    </cfRule>
  </conditionalFormatting>
  <conditionalFormatting sqref="AX7 AX48:AX116 AX35:AX46 AX126:AX153 AX9:AX33 AX119:AX124">
    <cfRule type="cellIs" priority="22" dxfId="0" operator="equal" stopIfTrue="1">
      <formula>"NCA"</formula>
    </cfRule>
  </conditionalFormatting>
  <conditionalFormatting sqref="AX158:AX65536 AX1:AX5">
    <cfRule type="cellIs" priority="21" dxfId="0" operator="equal" stopIfTrue="1">
      <formula>"NCA"</formula>
    </cfRule>
  </conditionalFormatting>
  <conditionalFormatting sqref="AX47">
    <cfRule type="cellIs" priority="20" dxfId="0" operator="equal" stopIfTrue="1">
      <formula>"NCA"</formula>
    </cfRule>
  </conditionalFormatting>
  <conditionalFormatting sqref="AT119:AT124 AT126:AT133">
    <cfRule type="cellIs" priority="19" dxfId="0" operator="equal" stopIfTrue="1">
      <formula>"NCA"</formula>
    </cfRule>
  </conditionalFormatting>
  <conditionalFormatting sqref="AY7 AY48:AY116 AY35:AY46 AY126:AY153 AY9:AY33 AY119:AY124">
    <cfRule type="cellIs" priority="18" dxfId="0" operator="equal" stopIfTrue="1">
      <formula>"NCA"</formula>
    </cfRule>
  </conditionalFormatting>
  <conditionalFormatting sqref="AY158:AY65536 AY1:AY5">
    <cfRule type="cellIs" priority="17" dxfId="0" operator="equal" stopIfTrue="1">
      <formula>"NCA"</formula>
    </cfRule>
  </conditionalFormatting>
  <conditionalFormatting sqref="AY47">
    <cfRule type="cellIs" priority="16" dxfId="0" operator="equal" stopIfTrue="1">
      <formula>"NCA"</formula>
    </cfRule>
  </conditionalFormatting>
  <conditionalFormatting sqref="AU119:AU124 AU126:AU133">
    <cfRule type="cellIs" priority="15" dxfId="0" operator="equal" stopIfTrue="1">
      <formula>"NCA"</formula>
    </cfRule>
  </conditionalFormatting>
  <conditionalFormatting sqref="AZ7 AZ48:AZ116 AZ35:AZ46 AZ126:AZ153 AZ9:AZ33 AZ119:AZ124">
    <cfRule type="cellIs" priority="14" dxfId="0" operator="equal" stopIfTrue="1">
      <formula>"NCA"</formula>
    </cfRule>
  </conditionalFormatting>
  <conditionalFormatting sqref="AZ158:AZ65536 AZ1:AZ5">
    <cfRule type="cellIs" priority="13" dxfId="0" operator="equal" stopIfTrue="1">
      <formula>"NCA"</formula>
    </cfRule>
  </conditionalFormatting>
  <conditionalFormatting sqref="AZ47">
    <cfRule type="cellIs" priority="12" dxfId="0" operator="equal" stopIfTrue="1">
      <formula>"NCA"</formula>
    </cfRule>
  </conditionalFormatting>
  <conditionalFormatting sqref="AV119:AV124 AV126:AV133">
    <cfRule type="cellIs" priority="11" dxfId="0" operator="equal" stopIfTrue="1">
      <formula>"NCA"</formula>
    </cfRule>
  </conditionalFormatting>
  <conditionalFormatting sqref="BA7 BA102:BA116 BA35:BA46 BA126:BA153 BA9:BA33 BA119:BA124">
    <cfRule type="cellIs" priority="10" dxfId="0" operator="equal" stopIfTrue="1">
      <formula>"NCA"</formula>
    </cfRule>
  </conditionalFormatting>
  <conditionalFormatting sqref="BA158:BA65536 BA1:BA5">
    <cfRule type="cellIs" priority="9" dxfId="0" operator="equal" stopIfTrue="1">
      <formula>"NCA"</formula>
    </cfRule>
  </conditionalFormatting>
  <conditionalFormatting sqref="AW119:AW124 AW126:AW133">
    <cfRule type="cellIs" priority="7" dxfId="0" operator="equal" stopIfTrue="1">
      <formula>"NCA"</formula>
    </cfRule>
  </conditionalFormatting>
  <conditionalFormatting sqref="BA48:BA101">
    <cfRule type="cellIs" priority="5" dxfId="0" operator="equal" stopIfTrue="1">
      <formula>"NCA"</formula>
    </cfRule>
  </conditionalFormatting>
  <conditionalFormatting sqref="BA47">
    <cfRule type="cellIs" priority="4" dxfId="0" operator="equal" stopIfTrue="1">
      <formula>"NCA"</formula>
    </cfRule>
  </conditionalFormatting>
  <conditionalFormatting sqref="AP8:BA8">
    <cfRule type="cellIs" priority="3" dxfId="0" operator="equal" stopIfTrue="1">
      <formula>"NCA"</formula>
    </cfRule>
  </conditionalFormatting>
  <conditionalFormatting sqref="AQ117:BA118">
    <cfRule type="cellIs" priority="2" dxfId="0" operator="equal" stopIfTrue="1">
      <formula>"NCA"</formula>
    </cfRule>
  </conditionalFormatting>
  <conditionalFormatting sqref="BC117:BC11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2014-12-04T16:10:34Z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