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nhsengland.sharepoint.com/sites/PCCSS/prcg/gppcn/Res Lib/Files/GMS Negotiations/1. GMS Negotiations/22-23 GMS papers/22-23 Final contractual documents/"/>
    </mc:Choice>
  </mc:AlternateContent>
  <xr:revisionPtr revIDLastSave="0" documentId="8_{8FD55DE2-066E-4D8D-8C82-DEE2134B2C91}" xr6:coauthVersionLast="45" xr6:coauthVersionMax="45" xr10:uidLastSave="{00000000-0000-0000-0000-000000000000}"/>
  <bookViews>
    <workbookView xWindow="-120" yWindow="-120" windowWidth="29040" windowHeight="17640" tabRatio="772" xr2:uid="{0299A03C-7BA0-4399-BFE0-13E91D45505E}"/>
  </bookViews>
  <sheets>
    <sheet name="ICB" sheetId="1" r:id="rId1"/>
    <sheet name="CCG"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13" i="1" l="1"/>
  <c r="T27" i="1"/>
  <c r="S121" i="3" l="1"/>
  <c r="U121" i="3" s="1"/>
  <c r="S120" i="3"/>
  <c r="U120" i="3" s="1"/>
  <c r="S119" i="3"/>
  <c r="U119" i="3" s="1"/>
  <c r="S118" i="3"/>
  <c r="U118" i="3" s="1"/>
  <c r="S117" i="3"/>
  <c r="U117" i="3" s="1"/>
  <c r="S116" i="3"/>
  <c r="U116" i="3" s="1"/>
  <c r="S115" i="3"/>
  <c r="U115" i="3" s="1"/>
  <c r="S114" i="3"/>
  <c r="U114" i="3" s="1"/>
  <c r="S113" i="3"/>
  <c r="U113" i="3" s="1"/>
  <c r="S112" i="3"/>
  <c r="U112" i="3" s="1"/>
  <c r="S111" i="3"/>
  <c r="U111" i="3" s="1"/>
  <c r="S110" i="3"/>
  <c r="U110" i="3" s="1"/>
  <c r="S109" i="3"/>
  <c r="U109" i="3" s="1"/>
  <c r="S108" i="3"/>
  <c r="U108" i="3" s="1"/>
  <c r="S107" i="3"/>
  <c r="U107" i="3" s="1"/>
  <c r="S106" i="3"/>
  <c r="U106" i="3" s="1"/>
  <c r="S105" i="3"/>
  <c r="U105" i="3" s="1"/>
  <c r="S104" i="3"/>
  <c r="U104" i="3" s="1"/>
  <c r="S103" i="3"/>
  <c r="U103" i="3" s="1"/>
  <c r="S102" i="3"/>
  <c r="U102" i="3" s="1"/>
  <c r="S101" i="3"/>
  <c r="U101" i="3" s="1"/>
  <c r="S100" i="3"/>
  <c r="U100" i="3" s="1"/>
  <c r="S99" i="3"/>
  <c r="U99" i="3" s="1"/>
  <c r="S98" i="3"/>
  <c r="U98" i="3" s="1"/>
  <c r="S97" i="3"/>
  <c r="U97" i="3" s="1"/>
  <c r="S96" i="3"/>
  <c r="U96" i="3" s="1"/>
  <c r="S95" i="3"/>
  <c r="U95" i="3" s="1"/>
  <c r="S94" i="3"/>
  <c r="U94" i="3" s="1"/>
  <c r="S93" i="3"/>
  <c r="U93" i="3" s="1"/>
  <c r="S92" i="3"/>
  <c r="U92" i="3" s="1"/>
  <c r="S91" i="3"/>
  <c r="U91" i="3" s="1"/>
  <c r="S90" i="3"/>
  <c r="U90" i="3" s="1"/>
  <c r="S89" i="3"/>
  <c r="U89" i="3" s="1"/>
  <c r="S88" i="3"/>
  <c r="U88" i="3" s="1"/>
  <c r="S87" i="3"/>
  <c r="U87" i="3" s="1"/>
  <c r="S86" i="3"/>
  <c r="U86" i="3" s="1"/>
  <c r="S85" i="3"/>
  <c r="U85" i="3" s="1"/>
  <c r="S84" i="3"/>
  <c r="U84" i="3" s="1"/>
  <c r="S83" i="3"/>
  <c r="U83" i="3" s="1"/>
  <c r="S82" i="3"/>
  <c r="U82" i="3" s="1"/>
  <c r="S81" i="3"/>
  <c r="U81" i="3" s="1"/>
  <c r="S80" i="3"/>
  <c r="U80" i="3" s="1"/>
  <c r="S79" i="3"/>
  <c r="U79" i="3" s="1"/>
  <c r="S78" i="3"/>
  <c r="U78" i="3" s="1"/>
  <c r="S77" i="3"/>
  <c r="U77" i="3" s="1"/>
  <c r="S76" i="3"/>
  <c r="U76" i="3" s="1"/>
  <c r="S75" i="3"/>
  <c r="U75" i="3" s="1"/>
  <c r="S74" i="3"/>
  <c r="U74" i="3" s="1"/>
  <c r="S73" i="3"/>
  <c r="U73" i="3" s="1"/>
  <c r="S72" i="3"/>
  <c r="U72" i="3" s="1"/>
  <c r="S71" i="3"/>
  <c r="U71" i="3" s="1"/>
  <c r="S70" i="3"/>
  <c r="U70" i="3" s="1"/>
  <c r="S69" i="3"/>
  <c r="U69" i="3" s="1"/>
  <c r="S68" i="3"/>
  <c r="U68" i="3" s="1"/>
  <c r="S67" i="3"/>
  <c r="U67" i="3" s="1"/>
  <c r="S66" i="3"/>
  <c r="U66" i="3" s="1"/>
  <c r="S65" i="3"/>
  <c r="U65" i="3" s="1"/>
  <c r="S64" i="3"/>
  <c r="U64" i="3" s="1"/>
  <c r="S63" i="3"/>
  <c r="U63" i="3" s="1"/>
  <c r="S62" i="3"/>
  <c r="U62" i="3" s="1"/>
  <c r="S61" i="3"/>
  <c r="U61" i="3" s="1"/>
  <c r="S60" i="3"/>
  <c r="U60" i="3" s="1"/>
  <c r="S59" i="3"/>
  <c r="U59" i="3" s="1"/>
  <c r="S58" i="3"/>
  <c r="U58" i="3" s="1"/>
  <c r="S57" i="3"/>
  <c r="U57" i="3" s="1"/>
  <c r="S56" i="3"/>
  <c r="U56" i="3" s="1"/>
  <c r="S55" i="3"/>
  <c r="U55" i="3" s="1"/>
  <c r="S54" i="3"/>
  <c r="U54" i="3" s="1"/>
  <c r="S53" i="3"/>
  <c r="U53" i="3" s="1"/>
  <c r="S52" i="3"/>
  <c r="U52" i="3" s="1"/>
  <c r="S51" i="3"/>
  <c r="U51" i="3" s="1"/>
  <c r="S50" i="3"/>
  <c r="U50" i="3" s="1"/>
  <c r="S49" i="3"/>
  <c r="U49" i="3" s="1"/>
  <c r="S48" i="3"/>
  <c r="U48" i="3" s="1"/>
  <c r="S47" i="3"/>
  <c r="U47" i="3" s="1"/>
  <c r="S46" i="3"/>
  <c r="U46" i="3" s="1"/>
  <c r="S45" i="3"/>
  <c r="U45" i="3" s="1"/>
  <c r="S44" i="3"/>
  <c r="U44" i="3" s="1"/>
  <c r="S43" i="3"/>
  <c r="U43" i="3" s="1"/>
  <c r="S42" i="3"/>
  <c r="U42" i="3" s="1"/>
  <c r="S41" i="3"/>
  <c r="U41" i="3" s="1"/>
  <c r="S40" i="3"/>
  <c r="U40" i="3" s="1"/>
  <c r="S39" i="3"/>
  <c r="U39" i="3" s="1"/>
  <c r="S38" i="3"/>
  <c r="U38" i="3" s="1"/>
  <c r="S37" i="3"/>
  <c r="U37" i="3" s="1"/>
  <c r="S36" i="3"/>
  <c r="U36" i="3" s="1"/>
  <c r="S35" i="3"/>
  <c r="U35" i="3" s="1"/>
  <c r="S34" i="3"/>
  <c r="U34" i="3" s="1"/>
  <c r="S33" i="3"/>
  <c r="U33" i="3" s="1"/>
  <c r="S32" i="3"/>
  <c r="U32" i="3" s="1"/>
  <c r="S31" i="3"/>
  <c r="U31" i="3" s="1"/>
  <c r="S30" i="3"/>
  <c r="U30" i="3" s="1"/>
  <c r="S29" i="3"/>
  <c r="U29" i="3" s="1"/>
  <c r="S28" i="3"/>
  <c r="U28" i="3" s="1"/>
  <c r="S27" i="3"/>
  <c r="U27" i="3" s="1"/>
  <c r="S26" i="3"/>
  <c r="U26" i="3" s="1"/>
  <c r="S25" i="3"/>
  <c r="U25" i="3" s="1"/>
  <c r="S24" i="3"/>
  <c r="U24" i="3" s="1"/>
  <c r="S23" i="3"/>
  <c r="U23" i="3" s="1"/>
  <c r="S22" i="3"/>
  <c r="U22" i="3" s="1"/>
  <c r="S21" i="3"/>
  <c r="U21" i="3" s="1"/>
  <c r="S20" i="3"/>
  <c r="U20" i="3" s="1"/>
  <c r="S19" i="3"/>
  <c r="U19" i="3" s="1"/>
  <c r="S18" i="3"/>
  <c r="U18" i="3" s="1"/>
  <c r="S17" i="3"/>
  <c r="U17" i="3" s="1"/>
  <c r="S16" i="3"/>
  <c r="U16" i="3" s="1"/>
  <c r="S15" i="3"/>
  <c r="U15" i="3" s="1"/>
  <c r="S14" i="3"/>
  <c r="U14" i="3" s="1"/>
  <c r="S13" i="3"/>
  <c r="U13" i="3" s="1"/>
  <c r="S12" i="3"/>
  <c r="U12" i="3" s="1"/>
  <c r="S11" i="3"/>
  <c r="U11" i="3" s="1"/>
  <c r="S10" i="3"/>
  <c r="U10" i="3" s="1"/>
  <c r="Y57" i="1" l="1"/>
  <c r="Y56" i="1"/>
  <c r="Y55" i="1"/>
  <c r="Y54" i="1"/>
  <c r="Y53" i="1"/>
  <c r="Y52" i="1"/>
  <c r="Y51" i="1"/>
  <c r="Y49" i="1"/>
  <c r="Y48" i="1"/>
  <c r="Y47" i="1"/>
  <c r="Y46" i="1"/>
  <c r="Y45" i="1"/>
  <c r="Y44" i="1"/>
  <c r="Y42" i="1"/>
  <c r="Y41" i="1"/>
  <c r="Y40" i="1"/>
  <c r="Y39" i="1"/>
  <c r="Y38" i="1"/>
  <c r="Y36" i="1"/>
  <c r="Y35" i="1"/>
  <c r="Y34" i="1"/>
  <c r="Y33" i="1"/>
  <c r="Y32" i="1"/>
  <c r="Y31" i="1"/>
  <c r="Y29" i="1"/>
  <c r="Y28" i="1"/>
  <c r="Y27" i="1"/>
  <c r="Y26" i="1"/>
  <c r="Y25" i="1"/>
  <c r="Y24" i="1"/>
  <c r="Y23" i="1"/>
  <c r="Y22" i="1"/>
  <c r="Y21" i="1"/>
  <c r="Y20" i="1"/>
  <c r="Y19" i="1"/>
  <c r="Y17" i="1"/>
  <c r="Y16" i="1"/>
  <c r="Y15" i="1"/>
  <c r="Y13" i="1"/>
  <c r="Y12" i="1"/>
  <c r="Y11" i="1"/>
  <c r="Y10" i="1"/>
  <c r="Y30" i="3" l="1"/>
  <c r="Y74" i="3"/>
  <c r="Y82" i="3"/>
  <c r="Y107" i="3"/>
  <c r="Y106" i="3"/>
  <c r="Y63" i="3"/>
  <c r="Y64" i="3"/>
  <c r="Y90" i="3"/>
  <c r="Y88" i="3"/>
  <c r="Y87" i="3"/>
  <c r="Y19" i="3"/>
  <c r="Y37" i="3"/>
  <c r="Y112" i="3"/>
  <c r="Y115" i="3"/>
  <c r="Y110" i="3"/>
  <c r="Y109" i="3"/>
  <c r="Y16" i="3"/>
  <c r="Y71" i="3"/>
  <c r="Y70" i="3"/>
  <c r="Y113" i="3"/>
  <c r="Y73" i="3"/>
  <c r="Y14" i="3"/>
  <c r="Y28" i="3"/>
  <c r="Y34" i="3"/>
  <c r="Y92" i="3"/>
  <c r="Y66" i="3"/>
  <c r="Y23" i="3"/>
  <c r="Y118" i="3"/>
  <c r="Y65" i="3"/>
  <c r="Y31" i="3"/>
  <c r="Y62" i="3"/>
  <c r="Y116" i="3"/>
  <c r="Y103" i="3"/>
  <c r="Y104" i="3"/>
  <c r="Y46" i="3"/>
  <c r="Y17" i="3"/>
  <c r="Y42" i="3"/>
  <c r="Y121" i="3"/>
  <c r="Y117" i="3"/>
  <c r="Y120" i="3"/>
  <c r="Y119" i="3"/>
  <c r="Y108" i="3"/>
  <c r="Y105" i="3"/>
  <c r="Y111" i="3"/>
  <c r="Y95" i="3"/>
  <c r="Y86" i="3"/>
  <c r="Y91" i="3"/>
  <c r="Y94" i="3"/>
  <c r="Y89" i="3"/>
  <c r="Y85" i="3"/>
  <c r="Y93" i="3"/>
  <c r="Y84" i="3"/>
  <c r="Y83" i="3"/>
  <c r="Y80" i="3"/>
  <c r="Y79" i="3"/>
  <c r="Y78" i="3"/>
  <c r="Y77" i="3"/>
  <c r="Y76" i="3"/>
  <c r="Y75" i="3"/>
  <c r="Y69" i="3"/>
  <c r="Y68" i="3"/>
  <c r="Y67" i="3"/>
  <c r="Y32" i="3"/>
  <c r="Y15" i="3"/>
  <c r="Y27" i="3"/>
  <c r="Y26" i="3"/>
  <c r="Y13" i="3"/>
  <c r="Y12" i="3"/>
  <c r="Y11" i="3"/>
  <c r="Y10" i="3"/>
  <c r="Y25" i="3"/>
  <c r="Y29" i="3"/>
  <c r="Y72" i="3"/>
  <c r="Y24" i="3"/>
  <c r="Y57" i="3"/>
  <c r="Y52" i="3"/>
  <c r="Y60" i="3"/>
  <c r="Y41" i="3"/>
  <c r="Y51" i="3"/>
  <c r="Y50" i="3"/>
  <c r="Y40" i="3"/>
  <c r="Y49" i="3"/>
  <c r="Y39" i="3"/>
  <c r="Y38" i="3"/>
  <c r="Y59" i="3"/>
  <c r="Y36" i="3"/>
  <c r="Y18" i="3"/>
  <c r="Y48" i="3"/>
  <c r="Y35" i="3"/>
  <c r="Y58" i="3"/>
  <c r="Y45" i="3"/>
  <c r="Y56" i="3"/>
  <c r="Y47" i="3"/>
  <c r="Y55" i="3"/>
  <c r="Y44" i="3"/>
  <c r="Y43" i="3"/>
  <c r="Y54" i="3"/>
  <c r="Y53" i="3"/>
  <c r="Y22" i="3"/>
  <c r="Y21" i="3"/>
  <c r="Y20" i="3"/>
  <c r="Y97" i="3" l="1"/>
  <c r="Y100" i="3"/>
  <c r="Y101" i="3"/>
  <c r="Y99" i="3"/>
  <c r="Y98" i="3"/>
  <c r="AD11" i="3" l="1"/>
  <c r="AD12" i="3"/>
  <c r="AD13" i="3"/>
  <c r="AD14" i="3"/>
  <c r="AD15" i="3"/>
  <c r="AD16" i="3"/>
  <c r="AD17" i="3"/>
  <c r="AD18" i="3"/>
  <c r="AD19" i="3"/>
  <c r="AD20" i="3"/>
  <c r="AD21" i="3"/>
  <c r="AD22" i="3"/>
  <c r="AD23" i="3"/>
  <c r="AD24" i="3"/>
  <c r="AD25" i="3"/>
  <c r="AD26" i="3"/>
  <c r="AD27" i="3"/>
  <c r="AD28" i="3"/>
  <c r="AD29" i="3"/>
  <c r="AD30" i="3"/>
  <c r="AD31" i="3"/>
  <c r="AD32"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2" i="3"/>
  <c r="AD63" i="3"/>
  <c r="AD64" i="3"/>
  <c r="AD65" i="3"/>
  <c r="AD66" i="3"/>
  <c r="AD67" i="3"/>
  <c r="AD68" i="3"/>
  <c r="AD69" i="3"/>
  <c r="AD70" i="3"/>
  <c r="AD71" i="3"/>
  <c r="AD72" i="3"/>
  <c r="AD73" i="3"/>
  <c r="AD74" i="3"/>
  <c r="AD75" i="3"/>
  <c r="AD76" i="3"/>
  <c r="AD77" i="3"/>
  <c r="AD78" i="3"/>
  <c r="AD79" i="3"/>
  <c r="AD80" i="3"/>
  <c r="AD82" i="3"/>
  <c r="AD83" i="3"/>
  <c r="AD84" i="3"/>
  <c r="AD85" i="3"/>
  <c r="AD86" i="3"/>
  <c r="AD87" i="3"/>
  <c r="AD88" i="3"/>
  <c r="AD89" i="3"/>
  <c r="AD90" i="3"/>
  <c r="AD91" i="3"/>
  <c r="AD92" i="3"/>
  <c r="AD93" i="3"/>
  <c r="AD94" i="3"/>
  <c r="AD95" i="3"/>
  <c r="AD97" i="3"/>
  <c r="AD98" i="3"/>
  <c r="AD99" i="3"/>
  <c r="AD100" i="3"/>
  <c r="AD101" i="3"/>
  <c r="AD103" i="3"/>
  <c r="AD104" i="3"/>
  <c r="AD105" i="3"/>
  <c r="AD106" i="3"/>
  <c r="AD107" i="3"/>
  <c r="AD108" i="3"/>
  <c r="AD109" i="3"/>
  <c r="AD110" i="3"/>
  <c r="AD111" i="3"/>
  <c r="AD112" i="3"/>
  <c r="AD113" i="3"/>
  <c r="AD115" i="3"/>
  <c r="AD116" i="3"/>
  <c r="AD117" i="3"/>
  <c r="AD118" i="3"/>
  <c r="AD119" i="3"/>
  <c r="AD120" i="3"/>
  <c r="AD121" i="3"/>
  <c r="AD10" i="3"/>
  <c r="AD11" i="1"/>
  <c r="AD12" i="1"/>
  <c r="AD13" i="1"/>
  <c r="AD15" i="1"/>
  <c r="AD16" i="1"/>
  <c r="AD17" i="1"/>
  <c r="AD19" i="1"/>
  <c r="AD20" i="1"/>
  <c r="AD21" i="1"/>
  <c r="AD22" i="1"/>
  <c r="AD23" i="1"/>
  <c r="AD24" i="1"/>
  <c r="AD25" i="1"/>
  <c r="AD26" i="1"/>
  <c r="AD27" i="1"/>
  <c r="AD28" i="1"/>
  <c r="AD29" i="1"/>
  <c r="AD31" i="1"/>
  <c r="AD32" i="1"/>
  <c r="AD33" i="1"/>
  <c r="AD34" i="1"/>
  <c r="AD35" i="1"/>
  <c r="AD36" i="1"/>
  <c r="AD38" i="1"/>
  <c r="AD39" i="1"/>
  <c r="AD40" i="1"/>
  <c r="AD41" i="1"/>
  <c r="AD42" i="1"/>
  <c r="AD44" i="1"/>
  <c r="AD45" i="1"/>
  <c r="AD46" i="1"/>
  <c r="AD47" i="1"/>
  <c r="AD48" i="1"/>
  <c r="AD49" i="1"/>
  <c r="AD51" i="1"/>
  <c r="AD52" i="1"/>
  <c r="AD53" i="1"/>
  <c r="AD54" i="1"/>
  <c r="AD55" i="1"/>
  <c r="AD56" i="1"/>
  <c r="AD57" i="1"/>
  <c r="AD10" i="1"/>
  <c r="AB44" i="1" l="1"/>
  <c r="AB15" i="1"/>
  <c r="AB31" i="1"/>
  <c r="AB57" i="1"/>
  <c r="AB48" i="1"/>
  <c r="AB39" i="1"/>
  <c r="AB29" i="1"/>
  <c r="AB21" i="1"/>
  <c r="AB11" i="1"/>
  <c r="AB52" i="1"/>
  <c r="AB10" i="1"/>
  <c r="AB22" i="1"/>
  <c r="AB47" i="1"/>
  <c r="AB38" i="1"/>
  <c r="AB28" i="1"/>
  <c r="AB20" i="1"/>
  <c r="AB16" i="1"/>
  <c r="AB33" i="1"/>
  <c r="AB40" i="1"/>
  <c r="AB56" i="1"/>
  <c r="AB55" i="1"/>
  <c r="AB46" i="1"/>
  <c r="AB36" i="1"/>
  <c r="AB27" i="1"/>
  <c r="AB19" i="1"/>
  <c r="AB34" i="1"/>
  <c r="AB42" i="1"/>
  <c r="AB12" i="1"/>
  <c r="AB54" i="1"/>
  <c r="AB45" i="1"/>
  <c r="AB35" i="1"/>
  <c r="AB26" i="1"/>
  <c r="AB17" i="1"/>
  <c r="AB53" i="1"/>
  <c r="AB24" i="1"/>
  <c r="AB51" i="1"/>
  <c r="AB41" i="1"/>
  <c r="AB32" i="1"/>
  <c r="AB23" i="1"/>
  <c r="AB13" i="1"/>
  <c r="Z64" i="3"/>
  <c r="Z53" i="3"/>
  <c r="Z86" i="3"/>
  <c r="Z19" i="3"/>
  <c r="Z85" i="3"/>
  <c r="Z18" i="3"/>
  <c r="Z55" i="3"/>
  <c r="Z70" i="3"/>
  <c r="Z84" i="3"/>
  <c r="Z17" i="3"/>
  <c r="Z87" i="3"/>
  <c r="Z91" i="3"/>
  <c r="Z57" i="3"/>
  <c r="Z24" i="3"/>
  <c r="Z16" i="3"/>
  <c r="Z98" i="3"/>
  <c r="Z99" i="3"/>
  <c r="Z31" i="3"/>
  <c r="Z72" i="3" l="1"/>
  <c r="Z52" i="3"/>
  <c r="Z46" i="3"/>
  <c r="Z41" i="3"/>
  <c r="Z42" i="3"/>
  <c r="Z58" i="3"/>
  <c r="Z20" i="3"/>
  <c r="Z34" i="3"/>
  <c r="Z43" i="3"/>
  <c r="Z76" i="3"/>
  <c r="Z44" i="3"/>
  <c r="Z77" i="3"/>
  <c r="Z21" i="3"/>
  <c r="Z71" i="3"/>
  <c r="Z14" i="3"/>
  <c r="Z49" i="1"/>
  <c r="AB49" i="1"/>
  <c r="Z25" i="1"/>
  <c r="AB25" i="1"/>
  <c r="Z51" i="3"/>
  <c r="Z92" i="3"/>
  <c r="Z40" i="3"/>
  <c r="Z45" i="3"/>
  <c r="Z63" i="3"/>
  <c r="Z73" i="3"/>
  <c r="Z97" i="3"/>
  <c r="Z83" i="3"/>
  <c r="I25" i="3"/>
  <c r="J25" i="3" s="1"/>
  <c r="I72" i="3"/>
  <c r="J72" i="3" s="1"/>
  <c r="I67" i="3"/>
  <c r="J67" i="3" s="1"/>
  <c r="I75" i="3"/>
  <c r="J75" i="3" s="1"/>
  <c r="Z88" i="3"/>
  <c r="Z106" i="3"/>
  <c r="Z66" i="3"/>
  <c r="Z109" i="3"/>
  <c r="Z62" i="3"/>
  <c r="Z107" i="3"/>
  <c r="Z110" i="3"/>
  <c r="I84" i="3"/>
  <c r="J84" i="3" s="1"/>
  <c r="Z117" i="3"/>
  <c r="Z36" i="3"/>
  <c r="Z32" i="3"/>
  <c r="Z67" i="3"/>
  <c r="Z11" i="3"/>
  <c r="Z56" i="3"/>
  <c r="Z68" i="3"/>
  <c r="Z89" i="3"/>
  <c r="Z37" i="3"/>
  <c r="Z80" i="3"/>
  <c r="Z103" i="3"/>
  <c r="Z120" i="3"/>
  <c r="Z94" i="3"/>
  <c r="I42" i="3"/>
  <c r="J42" i="3" s="1"/>
  <c r="Z95" i="3"/>
  <c r="Z93" i="3"/>
  <c r="Z48" i="3"/>
  <c r="Z75" i="3"/>
  <c r="Z26" i="3"/>
  <c r="Z90" i="3"/>
  <c r="Z50" i="3"/>
  <c r="Z47" i="3"/>
  <c r="Z60" i="3"/>
  <c r="Z28" i="3"/>
  <c r="Z108" i="3"/>
  <c r="Z22" i="3"/>
  <c r="I31" i="3"/>
  <c r="J31" i="3" s="1"/>
  <c r="Z12" i="3"/>
  <c r="Z29" i="3"/>
  <c r="Z23" i="3"/>
  <c r="Z30" i="3"/>
  <c r="Z25" i="3"/>
  <c r="Z57" i="1"/>
  <c r="Z27" i="1"/>
  <c r="Z13" i="1"/>
  <c r="Z10" i="1"/>
  <c r="Z26" i="1"/>
  <c r="I34" i="3"/>
  <c r="J34" i="3" s="1"/>
  <c r="I82" i="3"/>
  <c r="J82" i="3" s="1"/>
  <c r="I20" i="3"/>
  <c r="J20" i="3" s="1"/>
  <c r="I28" i="3"/>
  <c r="J28" i="3" s="1"/>
  <c r="Z39" i="3"/>
  <c r="Z112" i="3"/>
  <c r="Z10" i="3"/>
  <c r="Z105" i="3"/>
  <c r="Z59" i="3"/>
  <c r="I80" i="3"/>
  <c r="J80" i="3" s="1"/>
  <c r="Z100" i="3"/>
  <c r="Z118" i="3"/>
  <c r="I92" i="3"/>
  <c r="J92" i="3" s="1"/>
  <c r="I50" i="3"/>
  <c r="J50" i="3" s="1"/>
  <c r="I99" i="3"/>
  <c r="J99" i="3" s="1"/>
  <c r="Z65" i="3"/>
  <c r="Z35" i="3"/>
  <c r="I98" i="3"/>
  <c r="J98" i="3" s="1"/>
  <c r="Z101" i="3"/>
  <c r="Z119" i="3"/>
  <c r="I15" i="3"/>
  <c r="J15" i="3" s="1"/>
  <c r="I58" i="3"/>
  <c r="J58" i="3" s="1"/>
  <c r="Z78" i="3"/>
  <c r="I107" i="3"/>
  <c r="J107" i="3" s="1"/>
  <c r="Z38" i="3"/>
  <c r="Z115" i="3"/>
  <c r="I48" i="3"/>
  <c r="J48" i="3" s="1"/>
  <c r="I17" i="3"/>
  <c r="J17" i="3" s="1"/>
  <c r="I65" i="3"/>
  <c r="J65" i="3" s="1"/>
  <c r="Z15" i="3"/>
  <c r="Z82" i="3"/>
  <c r="Z74" i="3"/>
  <c r="I108" i="3"/>
  <c r="J108" i="3" s="1"/>
  <c r="Z27" i="3"/>
  <c r="Z13" i="3"/>
  <c r="Z79" i="3"/>
  <c r="Z116" i="3"/>
  <c r="Z111" i="3"/>
  <c r="Z104" i="3"/>
  <c r="Z121" i="3"/>
  <c r="Z113" i="3"/>
  <c r="Z49" i="3"/>
  <c r="I116" i="3"/>
  <c r="J116" i="3" s="1"/>
  <c r="Z69" i="3"/>
  <c r="Z54" i="3"/>
  <c r="Z38" i="1"/>
  <c r="Z12" i="1"/>
  <c r="Z40" i="1"/>
  <c r="Z56" i="1"/>
  <c r="Z15" i="1"/>
  <c r="Z42" i="1"/>
  <c r="Z35" i="1"/>
  <c r="Z47" i="1"/>
  <c r="Z33" i="1"/>
  <c r="Z41" i="1"/>
  <c r="Z45" i="1"/>
  <c r="Z36" i="1"/>
  <c r="Z20" i="1"/>
  <c r="Z29" i="1"/>
  <c r="Z23" i="1"/>
  <c r="Z24" i="1"/>
  <c r="Z54" i="1"/>
  <c r="Z19" i="1"/>
  <c r="Z11" i="1"/>
  <c r="Z32" i="1"/>
  <c r="Z51" i="1"/>
  <c r="Z46" i="1"/>
  <c r="Z16" i="1"/>
  <c r="Z28" i="1"/>
  <c r="Z39" i="1"/>
  <c r="Z52" i="1"/>
  <c r="Z21" i="1"/>
  <c r="Z53" i="1"/>
  <c r="Z17" i="1"/>
  <c r="Z34" i="1"/>
  <c r="Z55" i="1"/>
  <c r="Z22" i="1"/>
  <c r="Z48" i="1"/>
  <c r="Z31" i="1"/>
  <c r="Z44" i="1"/>
  <c r="I117" i="3"/>
  <c r="J117" i="3" s="1"/>
  <c r="I62" i="3"/>
  <c r="J62" i="3" s="1"/>
  <c r="I19" i="3"/>
  <c r="J19" i="3" s="1"/>
  <c r="I36" i="3"/>
  <c r="J36" i="3" s="1"/>
  <c r="I52" i="3"/>
  <c r="J52" i="3" s="1"/>
  <c r="I69" i="3"/>
  <c r="J69" i="3" s="1"/>
  <c r="I86" i="3"/>
  <c r="J86" i="3" s="1"/>
  <c r="I10" i="3"/>
  <c r="J10" i="3" s="1"/>
  <c r="I30" i="3"/>
  <c r="J30" i="3" s="1"/>
  <c r="I100" i="3"/>
  <c r="J100" i="3" s="1"/>
  <c r="I109" i="3"/>
  <c r="J109" i="3" s="1"/>
  <c r="I118" i="3"/>
  <c r="J118" i="3" s="1"/>
  <c r="I74" i="3"/>
  <c r="J74" i="3" s="1"/>
  <c r="I59" i="3"/>
  <c r="J59" i="3" s="1"/>
  <c r="I78" i="3"/>
  <c r="J78" i="3" s="1"/>
  <c r="I66" i="3"/>
  <c r="J66" i="3" s="1"/>
  <c r="I51" i="3"/>
  <c r="J51" i="3" s="1"/>
  <c r="I21" i="3"/>
  <c r="J21" i="3" s="1"/>
  <c r="I38" i="3"/>
  <c r="J38" i="3" s="1"/>
  <c r="I54" i="3"/>
  <c r="J54" i="3" s="1"/>
  <c r="I71" i="3"/>
  <c r="J71" i="3" s="1"/>
  <c r="I88" i="3"/>
  <c r="J88" i="3" s="1"/>
  <c r="I37" i="3"/>
  <c r="J37" i="3" s="1"/>
  <c r="I101" i="3"/>
  <c r="J101" i="3" s="1"/>
  <c r="I110" i="3"/>
  <c r="J110" i="3" s="1"/>
  <c r="I119" i="3"/>
  <c r="J119" i="3" s="1"/>
  <c r="I16" i="3"/>
  <c r="J16" i="3" s="1"/>
  <c r="I83" i="3"/>
  <c r="J83" i="3" s="1"/>
  <c r="I68" i="3"/>
  <c r="J68" i="3" s="1"/>
  <c r="I87" i="3"/>
  <c r="J87" i="3" s="1"/>
  <c r="I23" i="3"/>
  <c r="J23" i="3" s="1"/>
  <c r="I40" i="3"/>
  <c r="J40" i="3" s="1"/>
  <c r="I56" i="3"/>
  <c r="J56" i="3" s="1"/>
  <c r="I73" i="3"/>
  <c r="J73" i="3" s="1"/>
  <c r="I90" i="3"/>
  <c r="J90" i="3" s="1"/>
  <c r="I39" i="3"/>
  <c r="J39" i="3" s="1"/>
  <c r="I103" i="3"/>
  <c r="J103" i="3" s="1"/>
  <c r="I111" i="3"/>
  <c r="J111" i="3" s="1"/>
  <c r="I120" i="3"/>
  <c r="J120" i="3" s="1"/>
  <c r="I24" i="3"/>
  <c r="J24" i="3" s="1"/>
  <c r="I91" i="3"/>
  <c r="J91" i="3" s="1"/>
  <c r="I76" i="3"/>
  <c r="J76" i="3" s="1"/>
  <c r="I95" i="3"/>
  <c r="J95" i="3" s="1"/>
  <c r="I45" i="3"/>
  <c r="J45" i="3" s="1"/>
  <c r="I104" i="3"/>
  <c r="J104" i="3" s="1"/>
  <c r="I112" i="3"/>
  <c r="J112" i="3" s="1"/>
  <c r="I121" i="3"/>
  <c r="J121" i="3" s="1"/>
  <c r="I32" i="3"/>
  <c r="J32" i="3" s="1"/>
  <c r="I18" i="3"/>
  <c r="J18" i="3" s="1"/>
  <c r="I85" i="3"/>
  <c r="J85" i="3" s="1"/>
  <c r="I22" i="3"/>
  <c r="J22" i="3" s="1"/>
  <c r="I11" i="3"/>
  <c r="J11" i="3" s="1"/>
  <c r="I44" i="3"/>
  <c r="J44" i="3" s="1"/>
  <c r="I77" i="3"/>
  <c r="J77" i="3" s="1"/>
  <c r="I94" i="3"/>
  <c r="J94" i="3" s="1"/>
  <c r="I12" i="3"/>
  <c r="J12" i="3" s="1"/>
  <c r="I53" i="3"/>
  <c r="J53" i="3" s="1"/>
  <c r="I105" i="3"/>
  <c r="J105" i="3" s="1"/>
  <c r="I113" i="3"/>
  <c r="J113" i="3" s="1"/>
  <c r="I41" i="3"/>
  <c r="J41" i="3" s="1"/>
  <c r="I26" i="3"/>
  <c r="J26" i="3" s="1"/>
  <c r="I93" i="3"/>
  <c r="J93" i="3" s="1"/>
  <c r="I47" i="3"/>
  <c r="J47" i="3" s="1"/>
  <c r="I27" i="3"/>
  <c r="J27" i="3" s="1"/>
  <c r="I60" i="3"/>
  <c r="J60" i="3" s="1"/>
  <c r="I13" i="3"/>
  <c r="J13" i="3" s="1"/>
  <c r="I29" i="3"/>
  <c r="J29" i="3" s="1"/>
  <c r="I46" i="3"/>
  <c r="J46" i="3" s="1"/>
  <c r="I63" i="3"/>
  <c r="J63" i="3" s="1"/>
  <c r="I79" i="3"/>
  <c r="J79" i="3" s="1"/>
  <c r="I97" i="3"/>
  <c r="J97" i="3" s="1"/>
  <c r="I14" i="3"/>
  <c r="J14" i="3" s="1"/>
  <c r="I64" i="3"/>
  <c r="J64" i="3" s="1"/>
  <c r="I106" i="3"/>
  <c r="J106" i="3" s="1"/>
  <c r="I115" i="3"/>
  <c r="J115" i="3" s="1"/>
  <c r="I49" i="3"/>
  <c r="J49" i="3" s="1"/>
  <c r="I35" i="3"/>
  <c r="J35" i="3" s="1"/>
  <c r="I70" i="3"/>
  <c r="J70" i="3" s="1"/>
  <c r="I55" i="3"/>
  <c r="J55" i="3" s="1"/>
  <c r="I57" i="3"/>
  <c r="J57" i="3" s="1"/>
  <c r="I43" i="3"/>
  <c r="J43" i="3" s="1"/>
  <c r="I89" i="3"/>
  <c r="J89" i="3" s="1"/>
  <c r="I55" i="1" l="1"/>
  <c r="J55" i="1" s="1"/>
  <c r="I44" i="1"/>
  <c r="J44" i="1" s="1"/>
  <c r="I33" i="1"/>
  <c r="J33" i="1" s="1"/>
  <c r="I23" i="1"/>
  <c r="J23" i="1" s="1"/>
  <c r="I11" i="1"/>
  <c r="J11" i="1" s="1"/>
  <c r="I10" i="1"/>
  <c r="J10" i="1" s="1"/>
  <c r="I52" i="1"/>
  <c r="J52" i="1" s="1"/>
  <c r="I54" i="1"/>
  <c r="J54" i="1" s="1"/>
  <c r="I42" i="1"/>
  <c r="J42" i="1" s="1"/>
  <c r="I32" i="1"/>
  <c r="J32" i="1" s="1"/>
  <c r="I21" i="1"/>
  <c r="J21" i="1" s="1"/>
  <c r="I22" i="1"/>
  <c r="J22" i="1" s="1"/>
  <c r="I53" i="1"/>
  <c r="J53" i="1" s="1"/>
  <c r="I41" i="1"/>
  <c r="J41" i="1" s="1"/>
  <c r="I31" i="1"/>
  <c r="J31" i="1" s="1"/>
  <c r="I19" i="1"/>
  <c r="J19" i="1" s="1"/>
  <c r="I47" i="1"/>
  <c r="J47" i="1" s="1"/>
  <c r="I51" i="1"/>
  <c r="J51" i="1" s="1"/>
  <c r="I40" i="1"/>
  <c r="J40" i="1" s="1"/>
  <c r="I29" i="1"/>
  <c r="J29" i="1" s="1"/>
  <c r="I17" i="1"/>
  <c r="J17" i="1" s="1"/>
  <c r="I38" i="1"/>
  <c r="J38" i="1" s="1"/>
  <c r="I49" i="1"/>
  <c r="J49" i="1" s="1"/>
  <c r="I39" i="1"/>
  <c r="J39" i="1" s="1"/>
  <c r="J27" i="1"/>
  <c r="I16" i="1"/>
  <c r="J16" i="1" s="1"/>
  <c r="I28" i="1"/>
  <c r="J28" i="1" s="1"/>
  <c r="I48" i="1"/>
  <c r="J48" i="1" s="1"/>
  <c r="I36" i="1"/>
  <c r="J36" i="1" s="1"/>
  <c r="I26" i="1"/>
  <c r="J26" i="1" s="1"/>
  <c r="I15" i="1"/>
  <c r="J15" i="1" s="1"/>
  <c r="I20" i="1"/>
  <c r="J20" i="1" s="1"/>
  <c r="I57" i="1"/>
  <c r="J57" i="1" s="1"/>
  <c r="I46" i="1"/>
  <c r="J46" i="1" s="1"/>
  <c r="I35" i="1"/>
  <c r="J35" i="1" s="1"/>
  <c r="I25" i="1"/>
  <c r="J25" i="1" s="1"/>
  <c r="I13" i="1"/>
  <c r="J13" i="1" s="1"/>
  <c r="I56" i="1"/>
  <c r="J56" i="1" s="1"/>
  <c r="I45" i="1"/>
  <c r="J45" i="1" s="1"/>
  <c r="I34" i="1"/>
  <c r="J34" i="1" s="1"/>
  <c r="I24" i="1"/>
  <c r="J24" i="1" s="1"/>
  <c r="I12" i="1"/>
  <c r="J12" i="1" s="1"/>
  <c r="S36" i="1" l="1"/>
  <c r="U36" i="1" s="1"/>
  <c r="S13" i="1"/>
  <c r="U13" i="1" s="1"/>
  <c r="S29" i="1"/>
  <c r="U29" i="1" s="1"/>
  <c r="S45" i="1"/>
  <c r="U45" i="1" s="1"/>
  <c r="S53" i="1"/>
  <c r="U53" i="1" s="1"/>
  <c r="S20" i="1"/>
  <c r="U20" i="1" s="1"/>
  <c r="S22" i="1"/>
  <c r="U22" i="1" s="1"/>
  <c r="S38" i="1"/>
  <c r="U38" i="1" s="1"/>
  <c r="S46" i="1"/>
  <c r="U46" i="1" s="1"/>
  <c r="S54" i="1"/>
  <c r="U54" i="1" s="1"/>
  <c r="S28" i="1"/>
  <c r="U28" i="1" s="1"/>
  <c r="S15" i="1"/>
  <c r="U15" i="1" s="1"/>
  <c r="S23" i="1"/>
  <c r="U23" i="1" s="1"/>
  <c r="S31" i="1"/>
  <c r="U31" i="1"/>
  <c r="S39" i="1"/>
  <c r="U39" i="1" s="1"/>
  <c r="S47" i="1"/>
  <c r="U47" i="1" s="1"/>
  <c r="S55" i="1"/>
  <c r="U55" i="1" s="1"/>
  <c r="S21" i="1"/>
  <c r="U21" i="1" s="1"/>
  <c r="S16" i="1"/>
  <c r="U16" i="1" s="1"/>
  <c r="S24" i="1"/>
  <c r="U24" i="1" s="1"/>
  <c r="S32" i="1"/>
  <c r="U32" i="1" s="1"/>
  <c r="S40" i="1"/>
  <c r="U40" i="1" s="1"/>
  <c r="S48" i="1"/>
  <c r="U48" i="1" s="1"/>
  <c r="S56" i="1"/>
  <c r="U56" i="1" s="1"/>
  <c r="S44" i="1"/>
  <c r="U44" i="1" s="1"/>
  <c r="S17" i="1"/>
  <c r="U17" i="1" s="1"/>
  <c r="S25" i="1"/>
  <c r="U25" i="1" s="1"/>
  <c r="S33" i="1"/>
  <c r="U33" i="1" s="1"/>
  <c r="S41" i="1"/>
  <c r="U41" i="1" s="1"/>
  <c r="S49" i="1"/>
  <c r="U49" i="1" s="1"/>
  <c r="S57" i="1"/>
  <c r="U57" i="1" s="1"/>
  <c r="S12" i="1"/>
  <c r="S10" i="1"/>
  <c r="U10" i="1" s="1"/>
  <c r="S26" i="1"/>
  <c r="U26" i="1" s="1"/>
  <c r="S34" i="1"/>
  <c r="U34" i="1"/>
  <c r="S42" i="1"/>
  <c r="U42" i="1" s="1"/>
  <c r="S52" i="1"/>
  <c r="U52" i="1" s="1"/>
  <c r="S11" i="1"/>
  <c r="S19" i="1"/>
  <c r="U19" i="1" s="1"/>
  <c r="S27" i="1"/>
  <c r="U27" i="1" s="1"/>
  <c r="S35" i="1"/>
  <c r="U35" i="1"/>
  <c r="S51" i="1"/>
  <c r="U51" i="1" s="1"/>
  <c r="U12" i="1" l="1"/>
  <c r="U11" i="1"/>
  <c r="AB26" i="3" l="1"/>
  <c r="AB42" i="3"/>
  <c r="AB50" i="3"/>
  <c r="AB58" i="3"/>
  <c r="AB66" i="3"/>
  <c r="AB74" i="3"/>
  <c r="AB82" i="3"/>
  <c r="AB90" i="3"/>
  <c r="AB98" i="3"/>
  <c r="AB106" i="3"/>
  <c r="AB18" i="3"/>
  <c r="AB34" i="3"/>
  <c r="AB11" i="3"/>
  <c r="AB19" i="3"/>
  <c r="AB27" i="3"/>
  <c r="AB35" i="3"/>
  <c r="AB43" i="3"/>
  <c r="AB51" i="3"/>
  <c r="AB59" i="3"/>
  <c r="AB67" i="3"/>
  <c r="AB75" i="3"/>
  <c r="AB83" i="3"/>
  <c r="AB91" i="3"/>
  <c r="AB99" i="3"/>
  <c r="AB107" i="3"/>
  <c r="AB115" i="3"/>
  <c r="AB20" i="3"/>
  <c r="AB60" i="3"/>
  <c r="AB116" i="3"/>
  <c r="AB13" i="3"/>
  <c r="AB21" i="3"/>
  <c r="AB29" i="3"/>
  <c r="AB37" i="3"/>
  <c r="AB45" i="3"/>
  <c r="AB53" i="3"/>
  <c r="AB69" i="3"/>
  <c r="AB77" i="3"/>
  <c r="AB85" i="3"/>
  <c r="AB93" i="3"/>
  <c r="AB101" i="3"/>
  <c r="AB109" i="3"/>
  <c r="AB117" i="3"/>
  <c r="AB36" i="3"/>
  <c r="AB68" i="3"/>
  <c r="AB108" i="3"/>
  <c r="AB14" i="3"/>
  <c r="AB22" i="3"/>
  <c r="AB30" i="3"/>
  <c r="AB38" i="3"/>
  <c r="AB46" i="3"/>
  <c r="AB54" i="3"/>
  <c r="AB62" i="3"/>
  <c r="AB70" i="3"/>
  <c r="AB78" i="3"/>
  <c r="AB86" i="3"/>
  <c r="AB94" i="3"/>
  <c r="AB110" i="3"/>
  <c r="AB118" i="3"/>
  <c r="AB44" i="3"/>
  <c r="AB76" i="3"/>
  <c r="AB100" i="3"/>
  <c r="AB15" i="3"/>
  <c r="AB23" i="3"/>
  <c r="AB31" i="3"/>
  <c r="AB39" i="3"/>
  <c r="AB47" i="3"/>
  <c r="AB55" i="3"/>
  <c r="AB63" i="3"/>
  <c r="AB71" i="3"/>
  <c r="AB79" i="3"/>
  <c r="AB87" i="3"/>
  <c r="AB95" i="3"/>
  <c r="AB103" i="3"/>
  <c r="AB111" i="3"/>
  <c r="AB119" i="3"/>
  <c r="AB12" i="3"/>
  <c r="AB52" i="3"/>
  <c r="AB92" i="3"/>
  <c r="AB16" i="3"/>
  <c r="AB24" i="3"/>
  <c r="AB32" i="3"/>
  <c r="AB40" i="3"/>
  <c r="AB48" i="3"/>
  <c r="AB56" i="3"/>
  <c r="AB64" i="3"/>
  <c r="AB72" i="3"/>
  <c r="AB80" i="3"/>
  <c r="AB88" i="3"/>
  <c r="AB104" i="3"/>
  <c r="AB112" i="3"/>
  <c r="AB120" i="3"/>
  <c r="AB28" i="3"/>
  <c r="AB84" i="3"/>
  <c r="AB17" i="3"/>
  <c r="AB25" i="3"/>
  <c r="AB41" i="3"/>
  <c r="AB49" i="3"/>
  <c r="AB57" i="3"/>
  <c r="AB65" i="3"/>
  <c r="AB73" i="3"/>
  <c r="AB89" i="3"/>
  <c r="AB97" i="3"/>
  <c r="AB105" i="3"/>
  <c r="AB113" i="3"/>
  <c r="AB121" i="3"/>
  <c r="AB10" i="3" l="1"/>
</calcChain>
</file>

<file path=xl/sharedStrings.xml><?xml version="1.0" encoding="utf-8"?>
<sst xmlns="http://schemas.openxmlformats.org/spreadsheetml/2006/main" count="467" uniqueCount="364">
  <si>
    <t>ICB22</t>
  </si>
  <si>
    <t>System Name</t>
  </si>
  <si>
    <t>England</t>
  </si>
  <si>
    <t>North East &amp; Yorkshire</t>
  </si>
  <si>
    <t>QOQ</t>
  </si>
  <si>
    <t>NHS Humber and North Yorkshire ICB</t>
  </si>
  <si>
    <t>QHM</t>
  </si>
  <si>
    <t>NHS North East and North Cumbria ICB</t>
  </si>
  <si>
    <t>QF7</t>
  </si>
  <si>
    <t>NHS South Yorkshire ICB</t>
  </si>
  <si>
    <t>QWO</t>
  </si>
  <si>
    <t>NHS West Yorkshire ICB</t>
  </si>
  <si>
    <t>North West</t>
  </si>
  <si>
    <t>QYG</t>
  </si>
  <si>
    <t>NHS Cheshire and Merseyside ICB</t>
  </si>
  <si>
    <t>QOP</t>
  </si>
  <si>
    <t>NHS Greater Manchester ICB</t>
  </si>
  <si>
    <t>QE1</t>
  </si>
  <si>
    <t>NHS Lancashire and South Cumbria ICB</t>
  </si>
  <si>
    <t>Midlands</t>
  </si>
  <si>
    <t>QHL</t>
  </si>
  <si>
    <t>NHS Birmingham and Solihull ICB</t>
  </si>
  <si>
    <t>QUA</t>
  </si>
  <si>
    <t>NHS Black Country ICB</t>
  </si>
  <si>
    <t>QWU</t>
  </si>
  <si>
    <t>NHS Coventry and Warwickshire ICB</t>
  </si>
  <si>
    <t>QJ2</t>
  </si>
  <si>
    <t>NHS Derby and Derbyshire ICB</t>
  </si>
  <si>
    <t>QGH</t>
  </si>
  <si>
    <t>NHS Herefordshire and Worcestershire ICB</t>
  </si>
  <si>
    <t>QK1</t>
  </si>
  <si>
    <t>NHS Leicester, Leicestershire and Rutland ICB</t>
  </si>
  <si>
    <t>QJM</t>
  </si>
  <si>
    <t>NHS Lincolnshire ICB</t>
  </si>
  <si>
    <t>QPM</t>
  </si>
  <si>
    <t>NHS Northamptonshire ICB</t>
  </si>
  <si>
    <t>QT1</t>
  </si>
  <si>
    <t>NHS Nottingham and Nottinghamshire ICB</t>
  </si>
  <si>
    <t>QOC</t>
  </si>
  <si>
    <t>NHS Shropshire, Telford and Wrekin ICB</t>
  </si>
  <si>
    <t>QNC</t>
  </si>
  <si>
    <t>NHS Staffordshire and Stoke-On-Trent ICB</t>
  </si>
  <si>
    <t>East of England</t>
  </si>
  <si>
    <t>QHG</t>
  </si>
  <si>
    <t>NHS Bedfordshire, Luton and Milton Keynes ICB</t>
  </si>
  <si>
    <t>QUE</t>
  </si>
  <si>
    <t>NHS Cambridgeshire and Peterborough ICB</t>
  </si>
  <si>
    <t>QM7</t>
  </si>
  <si>
    <t>NHS Hertfordshire and West Essex ICB</t>
  </si>
  <si>
    <t>QH8</t>
  </si>
  <si>
    <t>NHS Mid and South Essex ICB</t>
  </si>
  <si>
    <t>QMM</t>
  </si>
  <si>
    <t>NHS Norfolk and Waveney ICB</t>
  </si>
  <si>
    <t>QJG</t>
  </si>
  <si>
    <t>NHS Suffolk and North East Essex ICB</t>
  </si>
  <si>
    <t>London</t>
  </si>
  <si>
    <t>QMJ</t>
  </si>
  <si>
    <t>NHS North Central London ICB</t>
  </si>
  <si>
    <t>QMF</t>
  </si>
  <si>
    <t>NHS North East London ICB</t>
  </si>
  <si>
    <t>QRV</t>
  </si>
  <si>
    <t>NHS North West London ICB</t>
  </si>
  <si>
    <t>QKK</t>
  </si>
  <si>
    <t>NHS South East London ICB</t>
  </si>
  <si>
    <t>QWE</t>
  </si>
  <si>
    <t>NHS South West London ICB</t>
  </si>
  <si>
    <t>South East</t>
  </si>
  <si>
    <t>QU9</t>
  </si>
  <si>
    <t>NHS Buckinghamshire, Oxfordshire and Berkshire West ICB</t>
  </si>
  <si>
    <t>QNQ</t>
  </si>
  <si>
    <t>NHS Frimley ICB</t>
  </si>
  <si>
    <t>QRL</t>
  </si>
  <si>
    <t>NHS Hampshire and Isle of Wight ICB</t>
  </si>
  <si>
    <t>QKS</t>
  </si>
  <si>
    <t>NHS Kent and Medway ICB</t>
  </si>
  <si>
    <t>QXU</t>
  </si>
  <si>
    <t>NHS Surrey Heartlands ICB</t>
  </si>
  <si>
    <t>QNX</t>
  </si>
  <si>
    <t>NHS Sussex ICB</t>
  </si>
  <si>
    <t>South West</t>
  </si>
  <si>
    <t>QOX</t>
  </si>
  <si>
    <t>NHS Bath and North East Somerset, Swindon and Wiltshire ICB</t>
  </si>
  <si>
    <t>QUY</t>
  </si>
  <si>
    <t>NHS Bristol, North Somerset and South Gloucestershire ICB</t>
  </si>
  <si>
    <t>QT6</t>
  </si>
  <si>
    <t>NHS Cornwall and The Isles of Scilly ICB</t>
  </si>
  <si>
    <t>QJK</t>
  </si>
  <si>
    <t>NHS Devon ICB</t>
  </si>
  <si>
    <t>QVV</t>
  </si>
  <si>
    <t>NHS Dorset ICB</t>
  </si>
  <si>
    <t>QR1</t>
  </si>
  <si>
    <t>NHS Gloucestershire ICB</t>
  </si>
  <si>
    <t>QSL</t>
  </si>
  <si>
    <t>NHS Somerset ICB</t>
  </si>
  <si>
    <t>£k</t>
  </si>
  <si>
    <t>Subject Access Requests</t>
  </si>
  <si>
    <t>Maximum Additional ARRS Funding</t>
  </si>
  <si>
    <t>02Y</t>
  </si>
  <si>
    <t>NHS East Riding of Yorkshire CCG</t>
  </si>
  <si>
    <t>03F</t>
  </si>
  <si>
    <t>NHS Hull CCG</t>
  </si>
  <si>
    <t>03H</t>
  </si>
  <si>
    <t>NHS North East Lincolnshire CCG</t>
  </si>
  <si>
    <t>03K</t>
  </si>
  <si>
    <t>NHS North Lincolnshire CCG</t>
  </si>
  <si>
    <t>42D</t>
  </si>
  <si>
    <t>NHS North Yorkshire CCG</t>
  </si>
  <si>
    <t>03Q</t>
  </si>
  <si>
    <t>NHS Vale of York CCG</t>
  </si>
  <si>
    <t>84H</t>
  </si>
  <si>
    <t>NHS County Durham CCG</t>
  </si>
  <si>
    <t>13T</t>
  </si>
  <si>
    <t>NHS Newcastle Gateshead CCG</t>
  </si>
  <si>
    <t>01H</t>
  </si>
  <si>
    <t>NHS North Cumbria CCG</t>
  </si>
  <si>
    <t>99C</t>
  </si>
  <si>
    <t>NHS North Tyneside CCG</t>
  </si>
  <si>
    <t>00L</t>
  </si>
  <si>
    <t>NHS Northumberland CCG</t>
  </si>
  <si>
    <t>00N</t>
  </si>
  <si>
    <t>NHS South Tyneside CCG</t>
  </si>
  <si>
    <t>00P</t>
  </si>
  <si>
    <t>NHS Sunderland CCG</t>
  </si>
  <si>
    <t>16C</t>
  </si>
  <si>
    <t>NHS Tees Valley CCG</t>
  </si>
  <si>
    <t>02P</t>
  </si>
  <si>
    <t>NHS Barnsley CCG</t>
  </si>
  <si>
    <t>02X</t>
  </si>
  <si>
    <t>NHS Doncaster CCG</t>
  </si>
  <si>
    <t>03L</t>
  </si>
  <si>
    <t>NHS Rotherham CCG</t>
  </si>
  <si>
    <t>03N</t>
  </si>
  <si>
    <t>NHS Sheffield CCG</t>
  </si>
  <si>
    <t>36J</t>
  </si>
  <si>
    <t>NHS Bradford District and Craven CCG</t>
  </si>
  <si>
    <t>02T</t>
  </si>
  <si>
    <t>NHS Calderdale CCG</t>
  </si>
  <si>
    <t>X2C4Y</t>
  </si>
  <si>
    <t>NHS Kirklees CCG</t>
  </si>
  <si>
    <t>15F</t>
  </si>
  <si>
    <t>NHS Leeds CCG</t>
  </si>
  <si>
    <t>03R</t>
  </si>
  <si>
    <t>NHS Wakefield CCG</t>
  </si>
  <si>
    <t>27D</t>
  </si>
  <si>
    <t>NHS Cheshire CCG</t>
  </si>
  <si>
    <t>01F</t>
  </si>
  <si>
    <t>NHS Halton CCG</t>
  </si>
  <si>
    <t>01J</t>
  </si>
  <si>
    <t>NHS Knowsley CCG</t>
  </si>
  <si>
    <t>99A</t>
  </si>
  <si>
    <t>NHS Liverpool CCG</t>
  </si>
  <si>
    <t>01T</t>
  </si>
  <si>
    <t>NHS South Sefton CCG</t>
  </si>
  <si>
    <t>01V</t>
  </si>
  <si>
    <t>NHS Southport and Formby CCG</t>
  </si>
  <si>
    <t>01X</t>
  </si>
  <si>
    <t>NHS St Helens CCG</t>
  </si>
  <si>
    <t>02E</t>
  </si>
  <si>
    <t>NHS Warrington CCG</t>
  </si>
  <si>
    <t>12F</t>
  </si>
  <si>
    <t>NHS Wirral CCG</t>
  </si>
  <si>
    <t>00T</t>
  </si>
  <si>
    <t>NHS Bolton CCG</t>
  </si>
  <si>
    <t>00V</t>
  </si>
  <si>
    <t>NHS Bury CCG</t>
  </si>
  <si>
    <t>01D</t>
  </si>
  <si>
    <t>NHS Heywood, Middleton and Rochdale CCG</t>
  </si>
  <si>
    <t>14L</t>
  </si>
  <si>
    <t>NHS Manchester CCG</t>
  </si>
  <si>
    <t>00Y</t>
  </si>
  <si>
    <t>NHS Oldham CCG</t>
  </si>
  <si>
    <t>01G</t>
  </si>
  <si>
    <t>NHS Salford CCG</t>
  </si>
  <si>
    <t>01W</t>
  </si>
  <si>
    <t>NHS Stockport CCG</t>
  </si>
  <si>
    <t>01Y</t>
  </si>
  <si>
    <t>NHS Tameside and Glossop CCG</t>
  </si>
  <si>
    <t>02A</t>
  </si>
  <si>
    <t>NHS Trafford CCG</t>
  </si>
  <si>
    <t>02H</t>
  </si>
  <si>
    <t>NHS Wigan Borough CCG</t>
  </si>
  <si>
    <t>00Q</t>
  </si>
  <si>
    <t>NHS Blackburn with Darwen CCG</t>
  </si>
  <si>
    <t>00R</t>
  </si>
  <si>
    <t>NHS Blackpool CCG</t>
  </si>
  <si>
    <t>00X</t>
  </si>
  <si>
    <t>NHS Chorley and South Ribble CCG</t>
  </si>
  <si>
    <t>01A</t>
  </si>
  <si>
    <t>NHS East Lancashire CCG</t>
  </si>
  <si>
    <t>02M</t>
  </si>
  <si>
    <t>NHS Fylde and Wyre CCG</t>
  </si>
  <si>
    <t>01E</t>
  </si>
  <si>
    <t>NHS Greater Preston CCG</t>
  </si>
  <si>
    <t>01K</t>
  </si>
  <si>
    <t>NHS Morecambe Bay CCG</t>
  </si>
  <si>
    <t>02G</t>
  </si>
  <si>
    <t>NHS West Lancashire CCG</t>
  </si>
  <si>
    <t>15E</t>
  </si>
  <si>
    <t>NHS Birmingham and Solihull CCG</t>
  </si>
  <si>
    <t>D2P2L</t>
  </si>
  <si>
    <t>NHS Black Country and West Birmingham CCG</t>
  </si>
  <si>
    <t>B2M3M</t>
  </si>
  <si>
    <t>NHS Coventry and Warwickshire CCG</t>
  </si>
  <si>
    <t>15M</t>
  </si>
  <si>
    <t>NHS Derby and Derbyshire CCG</t>
  </si>
  <si>
    <t>18C</t>
  </si>
  <si>
    <t>NHS Herefordshire CCG</t>
  </si>
  <si>
    <t>03W</t>
  </si>
  <si>
    <t>NHS East Leicestershire and Rutland CCG</t>
  </si>
  <si>
    <t>04C</t>
  </si>
  <si>
    <t>NHS Leicester City CCG</t>
  </si>
  <si>
    <t>04V</t>
  </si>
  <si>
    <t>NHS West Leicestershire CCG</t>
  </si>
  <si>
    <t>71E</t>
  </si>
  <si>
    <t>NHS Lincolnshire CCG</t>
  </si>
  <si>
    <t>78H</t>
  </si>
  <si>
    <t>NHS Northamptonshire CCG</t>
  </si>
  <si>
    <t>02Q</t>
  </si>
  <si>
    <t>NHS Bassetlaw CCG</t>
  </si>
  <si>
    <t>52R</t>
  </si>
  <si>
    <t>NHS Nottingham and Nottinghamshire CCG</t>
  </si>
  <si>
    <t>M2L0M</t>
  </si>
  <si>
    <t>NHS Shropshire and Telford and Wrekin CCG</t>
  </si>
  <si>
    <t>04Y</t>
  </si>
  <si>
    <t>NHS Cannock Chase CCG</t>
  </si>
  <si>
    <t>05D</t>
  </si>
  <si>
    <t>NHS East Staffordshire CCG</t>
  </si>
  <si>
    <t>05G</t>
  </si>
  <si>
    <t>NHS North Staffordshire CCG</t>
  </si>
  <si>
    <t>05Q</t>
  </si>
  <si>
    <t>NHS South East Staffordshire and Seisdon Peninsula CCG</t>
  </si>
  <si>
    <t>05V</t>
  </si>
  <si>
    <t>NHS Stafford and Surrounds CCG</t>
  </si>
  <si>
    <t>05W</t>
  </si>
  <si>
    <t>NHS Stoke on Trent CCG</t>
  </si>
  <si>
    <t>M1J4Y</t>
  </si>
  <si>
    <t>NHS Bedfordshire, Luton and Milton Keynes CCG</t>
  </si>
  <si>
    <t>06H</t>
  </si>
  <si>
    <t>NHS Cambridgeshire and Peterborough CCG</t>
  </si>
  <si>
    <t>06K</t>
  </si>
  <si>
    <t>NHS East and North Hertfordshire CCG</t>
  </si>
  <si>
    <t>06N</t>
  </si>
  <si>
    <t>NHS Herts Valley CCG</t>
  </si>
  <si>
    <t>07H</t>
  </si>
  <si>
    <t>NHS West Essex CCG</t>
  </si>
  <si>
    <t>99E</t>
  </si>
  <si>
    <t>NHS Basildon and Brentwood CCG</t>
  </si>
  <si>
    <t>99F</t>
  </si>
  <si>
    <t>NHS Castle Point and Rochford CCG</t>
  </si>
  <si>
    <t>06Q</t>
  </si>
  <si>
    <t>NHS Mid Essex CCG</t>
  </si>
  <si>
    <t>99G</t>
  </si>
  <si>
    <t>NHS Southend CCG</t>
  </si>
  <si>
    <t>07G</t>
  </si>
  <si>
    <t>NHS Thurrock CCG</t>
  </si>
  <si>
    <t>26A</t>
  </si>
  <si>
    <t>NHS Norfolk and Waveney CCG</t>
  </si>
  <si>
    <t>06L</t>
  </si>
  <si>
    <t>NHS Ipswich and East Suffolk CCG</t>
  </si>
  <si>
    <t>06T</t>
  </si>
  <si>
    <t>NHS North East Essex CCG</t>
  </si>
  <si>
    <t>07K</t>
  </si>
  <si>
    <t>NHS West Suffolk CCG</t>
  </si>
  <si>
    <t>93C</t>
  </si>
  <si>
    <t>NHS North Central London CCG</t>
  </si>
  <si>
    <t>A3A8R</t>
  </si>
  <si>
    <t>NHS North East London CCG</t>
  </si>
  <si>
    <t>W2U3Z</t>
  </si>
  <si>
    <t>NHS North West London CCG</t>
  </si>
  <si>
    <t>72Q</t>
  </si>
  <si>
    <t>NHS South East London CCG</t>
  </si>
  <si>
    <t>36L</t>
  </si>
  <si>
    <t>NHS South West London CCG</t>
  </si>
  <si>
    <t>15A</t>
  </si>
  <si>
    <t>NHS Berkshire West CCG</t>
  </si>
  <si>
    <t>14Y</t>
  </si>
  <si>
    <t>NHS Buckinghamshire CCG</t>
  </si>
  <si>
    <t>10Q</t>
  </si>
  <si>
    <t>NHS Oxfordshire CCG</t>
  </si>
  <si>
    <t>D4U1Y</t>
  </si>
  <si>
    <t>NHS Frimley CCG</t>
  </si>
  <si>
    <t>D9Y0V</t>
  </si>
  <si>
    <t>NHS Hampshire, Southampton and Isle of Wight CCG</t>
  </si>
  <si>
    <t>10R</t>
  </si>
  <si>
    <t>NHS Portsmouth CCG</t>
  </si>
  <si>
    <t>91Q</t>
  </si>
  <si>
    <t>NHS Kent and Medway CCG</t>
  </si>
  <si>
    <t>92A</t>
  </si>
  <si>
    <t>NHS Surrey Heartlands CCG</t>
  </si>
  <si>
    <t>09D</t>
  </si>
  <si>
    <t>NHS Brighton and Hove CCG</t>
  </si>
  <si>
    <t>97R</t>
  </si>
  <si>
    <t>NHS East Sussex CCG</t>
  </si>
  <si>
    <t>70F</t>
  </si>
  <si>
    <t>NHS West Sussex CCG</t>
  </si>
  <si>
    <t>92G</t>
  </si>
  <si>
    <t>NHS Bath and North East Somerset, Swindon and Wiltshire CCG</t>
  </si>
  <si>
    <t>15C</t>
  </si>
  <si>
    <t>NHS Bristol, North Somerset and South Gloucestershire CCG</t>
  </si>
  <si>
    <t>11N</t>
  </si>
  <si>
    <t>NHS Kernow CCG</t>
  </si>
  <si>
    <t>15N</t>
  </si>
  <si>
    <t>NHS Devon CCG</t>
  </si>
  <si>
    <t>11J</t>
  </si>
  <si>
    <t>NHS Dorset CCG</t>
  </si>
  <si>
    <t>11M</t>
  </si>
  <si>
    <t>NHS Gloucestershire CCG</t>
  </si>
  <si>
    <t>11X</t>
  </si>
  <si>
    <t>NHS Somerset CCG</t>
  </si>
  <si>
    <t xml:space="preserve"> share of recurrent allocation (column D)</t>
  </si>
  <si>
    <t>2022/23 recurrent PMC allocation</t>
  </si>
  <si>
    <t>Additional IIF funding</t>
  </si>
  <si>
    <t>Additional PCN Leadership and Management funding</t>
  </si>
  <si>
    <t>A</t>
  </si>
  <si>
    <t>B</t>
  </si>
  <si>
    <t>C</t>
  </si>
  <si>
    <t>D</t>
  </si>
  <si>
    <t>Additional primary medical care allocations by ICB 2022/23</t>
  </si>
  <si>
    <t>Additional primary medical care allocations by CCG 2022/23</t>
  </si>
  <si>
    <t>Total additional contract-related funding</t>
  </si>
  <si>
    <t>E</t>
  </si>
  <si>
    <t>H</t>
  </si>
  <si>
    <t>Included in A</t>
  </si>
  <si>
    <t>Info only</t>
  </si>
  <si>
    <t xml:space="preserve">Baseline ARRS Funding </t>
  </si>
  <si>
    <t>Centrally Held</t>
  </si>
  <si>
    <t>K</t>
  </si>
  <si>
    <t>P</t>
  </si>
  <si>
    <t>Q</t>
  </si>
  <si>
    <t xml:space="preserve"> share of recurrent allocation (A)</t>
  </si>
  <si>
    <t>Recurrent core services funding H1 included in CCG core funding allocations</t>
  </si>
  <si>
    <t>See SDF schedule</t>
  </si>
  <si>
    <t>Recurrent core CCG allocations H2</t>
  </si>
  <si>
    <t>F = B+C+D+E</t>
  </si>
  <si>
    <t>I</t>
  </si>
  <si>
    <t>J = H+I</t>
  </si>
  <si>
    <t>L</t>
  </si>
  <si>
    <t>M = K-L</t>
  </si>
  <si>
    <t>N</t>
  </si>
  <si>
    <t>O = M-N</t>
  </si>
  <si>
    <t>S = P-Q-R</t>
  </si>
  <si>
    <t>T = K+P</t>
  </si>
  <si>
    <t>G = A+F</t>
  </si>
  <si>
    <t>Total Primary Medical Care Allocations - baseline + in year allocations</t>
  </si>
  <si>
    <t>ACCESS FUNDING FOR 2022/23</t>
  </si>
  <si>
    <t>Total Maximum Available ARRS Funding</t>
  </si>
  <si>
    <t>Already in H1 PMC allocation for Ext Hrs Access DES</t>
  </si>
  <si>
    <t xml:space="preserve">Total H1 Improving Access funding (£6 per head) </t>
  </si>
  <si>
    <t>Total funding H2 incl Ext Hours Access DES</t>
  </si>
  <si>
    <t>Total funding H1 incl Ext Hours Access DES</t>
  </si>
  <si>
    <t>Already in H2 PMC allocation for Ext Hrs Access DES</t>
  </si>
  <si>
    <t>Total Access funding (all sources) for 2022/23</t>
  </si>
  <si>
    <t>%</t>
  </si>
  <si>
    <t>Weight Managem Service</t>
  </si>
  <si>
    <t>R = N</t>
  </si>
  <si>
    <t xml:space="preserve">APPENDIX A </t>
  </si>
  <si>
    <t>UPDATE TO CONTRACT AGREEMENT 2022/23</t>
  </si>
  <si>
    <t>Additional contract funding - included in separate columns in the SDF template</t>
  </si>
  <si>
    <r>
      <t xml:space="preserve">SDF allocation for H1 </t>
    </r>
    <r>
      <rPr>
        <b/>
        <vertAlign val="superscript"/>
        <sz val="10"/>
        <color theme="1"/>
        <rFont val="Arial"/>
        <family val="2"/>
      </rPr>
      <t>1</t>
    </r>
  </si>
  <si>
    <t>Notes</t>
  </si>
  <si>
    <t xml:space="preserve">The total SDF allocation (H1 and H2) for Access is different to the original total in the draft SDF template published on FutureNHS as it now reflects the introduction of the Enhanced Access service from 1 October, which the draft allocations didn't. </t>
  </si>
  <si>
    <t>ICBs and CCGs should therefore use these updated values for their plans and include an accurate estimate of expenditure in H1 against the overall allocation and a full spend against the H2 allocation.</t>
  </si>
  <si>
    <r>
      <t xml:space="preserve">SDF allocation for H2 </t>
    </r>
    <r>
      <rPr>
        <b/>
        <vertAlign val="superscript"/>
        <sz val="10"/>
        <color theme="1"/>
        <rFont val="Arial"/>
        <family val="2"/>
      </rPr>
      <t>1</t>
    </r>
  </si>
  <si>
    <t>FINANCIAL IMPLICATIONS - B1445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</si>
</sst>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
    <numFmt numFmtId="166" formatCode="#,##0_ ;\-#,##0\ "/>
  </numFmts>
  <fonts count="15" x14ac:knownFonts="1">
    <font>
      <sz val="11"/>
      <color theme="1"/>
      <name val="Calibri"/>
      <family val="2"/>
      <scheme val="minor"/>
    </font>
    <font>
      <sz val="11"/>
      <color theme="1"/>
      <name val="Calibri"/>
      <family val="2"/>
      <scheme val="minor"/>
    </font>
    <font>
      <sz val="10"/>
      <color theme="1"/>
      <name val="Arial"/>
      <family val="2"/>
    </font>
    <font>
      <sz val="10"/>
      <color rgb="FF000000"/>
      <name val="Arial"/>
      <family val="2"/>
    </font>
    <font>
      <b/>
      <sz val="10"/>
      <color theme="1"/>
      <name val="Arial"/>
      <family val="2"/>
    </font>
    <font>
      <b/>
      <sz val="10"/>
      <color rgb="FF000000"/>
      <name val="Arial"/>
      <family val="2"/>
    </font>
    <font>
      <b/>
      <u/>
      <sz val="10"/>
      <color rgb="FF000000"/>
      <name val="Arial"/>
      <family val="2"/>
    </font>
    <font>
      <i/>
      <sz val="10"/>
      <color rgb="FF000000"/>
      <name val="Arial"/>
      <family val="2"/>
    </font>
    <font>
      <b/>
      <sz val="11"/>
      <color theme="1"/>
      <name val="Calibri"/>
      <family val="2"/>
      <scheme val="minor"/>
    </font>
    <font>
      <b/>
      <sz val="10"/>
      <color rgb="FF7C2855"/>
      <name val="Arial"/>
      <family val="2"/>
    </font>
    <font>
      <sz val="10"/>
      <color rgb="FF7C2855"/>
      <name val="Arial"/>
      <family val="2"/>
    </font>
    <font>
      <sz val="11"/>
      <name val="Calibri"/>
      <family val="2"/>
    </font>
    <font>
      <b/>
      <u/>
      <sz val="12"/>
      <color theme="1"/>
      <name val="Arial"/>
      <family val="2"/>
    </font>
    <font>
      <b/>
      <vertAlign val="superscript"/>
      <sz val="10"/>
      <color theme="1"/>
      <name val="Arial"/>
      <family val="2"/>
    </font>
    <font>
      <u/>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right/>
      <top/>
      <bottom style="thin">
        <color indexed="64"/>
      </bottom>
      <diagonal/>
    </border>
    <border>
      <left/>
      <right/>
      <top/>
      <bottom style="medium">
        <color indexed="64"/>
      </bottom>
      <diagonal/>
    </border>
    <border>
      <left style="thin">
        <color auto="1"/>
      </left>
      <right style="thin">
        <color auto="1"/>
      </right>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0" fontId="1" fillId="0" borderId="0"/>
    <xf numFmtId="0" fontId="2" fillId="0" borderId="0"/>
    <xf numFmtId="0" fontId="11" fillId="0" borderId="0"/>
    <xf numFmtId="0" fontId="11" fillId="0" borderId="0"/>
    <xf numFmtId="9" fontId="1" fillId="0" borderId="0" applyFont="0" applyFill="0" applyBorder="0" applyAlignment="0" applyProtection="0"/>
    <xf numFmtId="0" fontId="2" fillId="0" borderId="0"/>
    <xf numFmtId="0" fontId="1" fillId="0" borderId="0"/>
  </cellStyleXfs>
  <cellXfs count="121">
    <xf numFmtId="0" fontId="0" fillId="0" borderId="0" xfId="0"/>
    <xf numFmtId="0" fontId="2" fillId="0" borderId="0" xfId="0" applyFont="1" applyAlignment="1" applyProtection="1">
      <alignment horizontal="center" vertical="center"/>
    </xf>
    <xf numFmtId="0" fontId="12" fillId="0" borderId="0" xfId="0" applyFont="1" applyAlignment="1" applyProtection="1">
      <alignment horizontal="left" vertical="center"/>
    </xf>
    <xf numFmtId="0" fontId="2" fillId="0" borderId="0" xfId="0" quotePrefix="1" applyFont="1" applyAlignment="1" applyProtection="1">
      <alignment horizontal="center" vertical="center"/>
    </xf>
    <xf numFmtId="164" fontId="0" fillId="0" borderId="0" xfId="1" applyNumberFormat="1" applyFont="1" applyProtection="1"/>
    <xf numFmtId="3" fontId="0" fillId="0" borderId="0" xfId="0" applyNumberFormat="1" applyProtection="1"/>
    <xf numFmtId="3" fontId="0" fillId="0" borderId="0" xfId="0" applyNumberFormat="1" applyFill="1" applyProtection="1"/>
    <xf numFmtId="164" fontId="2" fillId="0" borderId="0" xfId="1" applyNumberFormat="1" applyFont="1" applyProtection="1"/>
    <xf numFmtId="164" fontId="0" fillId="2" borderId="0" xfId="0" applyNumberFormat="1" applyFill="1" applyAlignment="1" applyProtection="1">
      <alignment horizontal="right"/>
    </xf>
    <xf numFmtId="164" fontId="0" fillId="2" borderId="0" xfId="1" applyNumberFormat="1" applyFont="1" applyFill="1" applyAlignment="1" applyProtection="1">
      <alignment horizontal="right"/>
    </xf>
    <xf numFmtId="164" fontId="0" fillId="0" borderId="0" xfId="1" applyNumberFormat="1" applyFont="1" applyFill="1" applyAlignment="1" applyProtection="1">
      <alignment horizontal="right"/>
    </xf>
    <xf numFmtId="164" fontId="0" fillId="0" borderId="0" xfId="1" applyNumberFormat="1" applyFont="1" applyAlignment="1" applyProtection="1">
      <alignment horizontal="right"/>
    </xf>
    <xf numFmtId="3" fontId="0" fillId="2" borderId="0" xfId="0" applyNumberFormat="1" applyFill="1" applyProtection="1"/>
    <xf numFmtId="1" fontId="0" fillId="2" borderId="0" xfId="0" applyNumberFormat="1" applyFill="1" applyProtection="1"/>
    <xf numFmtId="0" fontId="0" fillId="0" borderId="0" xfId="0" applyProtection="1"/>
    <xf numFmtId="0" fontId="4" fillId="0" borderId="0" xfId="0" applyFont="1" applyAlignment="1" applyProtection="1">
      <alignment horizontal="center" vertical="center"/>
    </xf>
    <xf numFmtId="0" fontId="4" fillId="0" borderId="0" xfId="0" quotePrefix="1" applyFont="1" applyAlignment="1" applyProtection="1">
      <alignment horizontal="center" vertical="center"/>
    </xf>
    <xf numFmtId="0" fontId="8" fillId="0" borderId="0" xfId="0" applyFont="1" applyAlignment="1" applyProtection="1">
      <alignment horizontal="center"/>
    </xf>
    <xf numFmtId="0" fontId="8" fillId="0" borderId="0" xfId="0" applyFont="1" applyFill="1" applyAlignment="1" applyProtection="1">
      <alignment horizontal="center"/>
    </xf>
    <xf numFmtId="0" fontId="8" fillId="0" borderId="0" xfId="0" quotePrefix="1" applyFont="1" applyAlignment="1" applyProtection="1">
      <alignment horizontal="center"/>
    </xf>
    <xf numFmtId="0" fontId="8" fillId="2" borderId="0" xfId="0" applyFont="1" applyFill="1" applyAlignment="1" applyProtection="1">
      <alignment horizontal="center"/>
    </xf>
    <xf numFmtId="164" fontId="8" fillId="2" borderId="0" xfId="1" applyNumberFormat="1" applyFont="1" applyFill="1" applyAlignment="1" applyProtection="1">
      <alignment horizontal="center"/>
    </xf>
    <xf numFmtId="164" fontId="8" fillId="0" borderId="0" xfId="1" applyNumberFormat="1" applyFont="1" applyAlignment="1" applyProtection="1">
      <alignment horizontal="center"/>
    </xf>
    <xf numFmtId="164" fontId="8" fillId="0" borderId="0" xfId="1" applyNumberFormat="1" applyFont="1" applyFill="1" applyAlignment="1" applyProtection="1">
      <alignment horizontal="center"/>
    </xf>
    <xf numFmtId="3" fontId="8" fillId="2" borderId="0" xfId="0" applyNumberFormat="1" applyFont="1" applyFill="1" applyAlignment="1" applyProtection="1">
      <alignment horizontal="center"/>
    </xf>
    <xf numFmtId="1" fontId="8" fillId="2" borderId="0" xfId="0" applyNumberFormat="1" applyFont="1" applyFill="1" applyAlignment="1" applyProtection="1">
      <alignment horizontal="center"/>
    </xf>
    <xf numFmtId="3" fontId="8" fillId="0" borderId="0" xfId="0" applyNumberFormat="1" applyFont="1" applyAlignment="1" applyProtection="1">
      <alignment horizontal="center"/>
    </xf>
    <xf numFmtId="0" fontId="4" fillId="0" borderId="0" xfId="0" applyFont="1" applyAlignment="1" applyProtection="1">
      <alignment vertical="center"/>
    </xf>
    <xf numFmtId="0" fontId="5"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0" borderId="1" xfId="0" quotePrefix="1" applyFont="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0" borderId="1" xfId="0" applyFont="1" applyBorder="1" applyAlignment="1" applyProtection="1">
      <alignment horizontal="center" vertical="center"/>
    </xf>
    <xf numFmtId="0" fontId="8" fillId="2" borderId="1" xfId="0" applyFont="1" applyFill="1" applyBorder="1" applyAlignment="1" applyProtection="1">
      <alignment horizontal="center" vertical="center"/>
    </xf>
    <xf numFmtId="0" fontId="8" fillId="0" borderId="0" xfId="0" applyFont="1" applyBorder="1" applyAlignment="1" applyProtection="1">
      <alignment horizontal="center" vertical="center"/>
    </xf>
    <xf numFmtId="0" fontId="8" fillId="0" borderId="0" xfId="0" applyFont="1" applyAlignment="1" applyProtection="1">
      <alignment vertical="center"/>
    </xf>
    <xf numFmtId="0" fontId="3" fillId="0" borderId="0" xfId="0" applyFont="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0" borderId="2" xfId="0" applyFont="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2" fillId="0" borderId="0" xfId="0" applyFont="1" applyProtection="1"/>
    <xf numFmtId="0" fontId="5" fillId="0" borderId="0" xfId="0" applyFont="1" applyProtection="1"/>
    <xf numFmtId="0" fontId="5" fillId="0" borderId="1" xfId="0" applyFont="1" applyBorder="1" applyAlignment="1" applyProtection="1">
      <alignment horizontal="center" wrapText="1"/>
    </xf>
    <xf numFmtId="0" fontId="5" fillId="0" borderId="1" xfId="0" applyFont="1" applyFill="1" applyBorder="1" applyAlignment="1" applyProtection="1">
      <alignment horizontal="center" wrapText="1"/>
    </xf>
    <xf numFmtId="0" fontId="5" fillId="2" borderId="1" xfId="0" applyFont="1" applyFill="1" applyBorder="1" applyAlignment="1" applyProtection="1">
      <alignment horizontal="center" wrapText="1"/>
    </xf>
    <xf numFmtId="0" fontId="5" fillId="0" borderId="7" xfId="0" applyFont="1" applyBorder="1" applyAlignment="1" applyProtection="1">
      <alignment horizontal="center" wrapText="1"/>
    </xf>
    <xf numFmtId="0" fontId="5" fillId="0" borderId="0" xfId="0" applyFont="1" applyBorder="1" applyAlignment="1" applyProtection="1">
      <alignment horizontal="center" wrapText="1"/>
    </xf>
    <xf numFmtId="0" fontId="0" fillId="0" borderId="1" xfId="0" applyBorder="1" applyAlignment="1" applyProtection="1">
      <alignment horizontal="center"/>
    </xf>
    <xf numFmtId="0" fontId="6" fillId="0" borderId="0" xfId="0" applyFont="1" applyAlignment="1" applyProtection="1">
      <alignment vertical="top"/>
    </xf>
    <xf numFmtId="0" fontId="3" fillId="0" borderId="0" xfId="0" applyFont="1" applyAlignment="1" applyProtection="1">
      <alignment vertical="top"/>
    </xf>
    <xf numFmtId="164" fontId="2" fillId="0" borderId="2" xfId="1" applyNumberFormat="1" applyFont="1" applyFill="1" applyBorder="1" applyProtection="1"/>
    <xf numFmtId="0" fontId="0" fillId="0" borderId="0" xfId="0" applyFill="1" applyProtection="1"/>
    <xf numFmtId="0" fontId="0" fillId="2" borderId="0" xfId="0" applyFill="1" applyProtection="1"/>
    <xf numFmtId="0" fontId="5" fillId="0" borderId="0" xfId="0" applyFont="1" applyAlignment="1" applyProtection="1">
      <alignment vertical="top"/>
    </xf>
    <xf numFmtId="164" fontId="5" fillId="0" borderId="2" xfId="1" applyNumberFormat="1" applyFont="1" applyFill="1" applyBorder="1" applyAlignment="1" applyProtection="1">
      <alignment horizontal="right"/>
    </xf>
    <xf numFmtId="0" fontId="3" fillId="2" borderId="0" xfId="0" applyFont="1" applyFill="1" applyProtection="1"/>
    <xf numFmtId="0" fontId="5" fillId="2" borderId="0" xfId="0" applyFont="1" applyFill="1" applyProtection="1"/>
    <xf numFmtId="0" fontId="2" fillId="2" borderId="2" xfId="0" applyFont="1" applyFill="1" applyBorder="1" applyAlignment="1" applyProtection="1">
      <alignment horizontal="right"/>
    </xf>
    <xf numFmtId="164" fontId="3" fillId="0" borderId="2" xfId="1" applyNumberFormat="1" applyFont="1" applyBorder="1" applyAlignment="1" applyProtection="1">
      <alignment horizontal="right" vertical="top"/>
    </xf>
    <xf numFmtId="166" fontId="0" fillId="0" borderId="0" xfId="0" applyNumberFormat="1" applyProtection="1"/>
    <xf numFmtId="164" fontId="2" fillId="0" borderId="0" xfId="1" applyNumberFormat="1" applyFont="1" applyFill="1" applyProtection="1"/>
    <xf numFmtId="164" fontId="2" fillId="2" borderId="0" xfId="1" applyNumberFormat="1" applyFont="1" applyFill="1" applyProtection="1"/>
    <xf numFmtId="165" fontId="2" fillId="0" borderId="0" xfId="6" applyNumberFormat="1" applyFont="1" applyProtection="1"/>
    <xf numFmtId="0" fontId="3" fillId="0" borderId="4" xfId="0" applyFont="1" applyBorder="1" applyAlignment="1" applyProtection="1">
      <alignment vertical="top"/>
    </xf>
    <xf numFmtId="0" fontId="2" fillId="0" borderId="5" xfId="0" applyFont="1" applyBorder="1" applyAlignment="1" applyProtection="1">
      <alignment horizontal="right" vertical="top"/>
    </xf>
    <xf numFmtId="164" fontId="2" fillId="0" borderId="4" xfId="1" applyNumberFormat="1" applyFont="1" applyBorder="1" applyProtection="1"/>
    <xf numFmtId="164" fontId="2" fillId="0" borderId="4" xfId="1" applyNumberFormat="1" applyFont="1" applyFill="1" applyBorder="1" applyProtection="1"/>
    <xf numFmtId="164" fontId="2" fillId="2" borderId="4" xfId="1" applyNumberFormat="1" applyFont="1" applyFill="1" applyBorder="1" applyProtection="1"/>
    <xf numFmtId="0" fontId="2" fillId="0" borderId="4" xfId="0" applyFont="1" applyBorder="1" applyProtection="1"/>
    <xf numFmtId="0" fontId="4" fillId="0" borderId="0" xfId="2" applyFont="1" applyAlignment="1" applyProtection="1">
      <alignment wrapText="1"/>
    </xf>
    <xf numFmtId="164" fontId="2" fillId="0" borderId="0" xfId="1" applyNumberFormat="1" applyFont="1" applyAlignment="1" applyProtection="1">
      <alignment horizontal="right"/>
    </xf>
    <xf numFmtId="3" fontId="2" fillId="0" borderId="0" xfId="0" applyNumberFormat="1" applyFont="1" applyAlignment="1" applyProtection="1">
      <alignment horizontal="right"/>
    </xf>
    <xf numFmtId="3" fontId="2" fillId="0" borderId="0" xfId="0" applyNumberFormat="1" applyFont="1" applyFill="1" applyAlignment="1" applyProtection="1">
      <alignment horizontal="right"/>
    </xf>
    <xf numFmtId="164" fontId="2" fillId="2" borderId="0" xfId="0" applyNumberFormat="1" applyFont="1" applyFill="1" applyAlignment="1" applyProtection="1">
      <alignment horizontal="right"/>
    </xf>
    <xf numFmtId="164" fontId="2" fillId="2" borderId="0" xfId="1" applyNumberFormat="1" applyFont="1" applyFill="1" applyAlignment="1" applyProtection="1">
      <alignment horizontal="right"/>
    </xf>
    <xf numFmtId="3" fontId="2" fillId="2" borderId="0" xfId="0" applyNumberFormat="1" applyFont="1" applyFill="1" applyAlignment="1" applyProtection="1">
      <alignment horizontal="right"/>
    </xf>
    <xf numFmtId="1" fontId="2" fillId="2" borderId="0" xfId="0" applyNumberFormat="1" applyFont="1" applyFill="1" applyAlignment="1" applyProtection="1">
      <alignment horizontal="right"/>
    </xf>
    <xf numFmtId="0" fontId="9" fillId="0" borderId="0" xfId="3" applyFont="1" applyFill="1" applyProtection="1"/>
    <xf numFmtId="0" fontId="5" fillId="0" borderId="2" xfId="0" applyFont="1" applyBorder="1" applyAlignment="1" applyProtection="1">
      <alignment horizontal="center" wrapText="1"/>
    </xf>
    <xf numFmtId="0" fontId="5" fillId="0" borderId="0" xfId="0" applyFont="1" applyFill="1" applyBorder="1" applyAlignment="1" applyProtection="1">
      <alignment horizontal="center" wrapText="1"/>
    </xf>
    <xf numFmtId="0" fontId="5" fillId="2" borderId="0" xfId="0" applyFont="1" applyFill="1" applyBorder="1" applyAlignment="1" applyProtection="1">
      <alignment horizontal="center" wrapText="1"/>
    </xf>
    <xf numFmtId="0" fontId="2" fillId="0" borderId="0" xfId="0" applyFont="1" applyFill="1" applyProtection="1"/>
    <xf numFmtId="0" fontId="2" fillId="2" borderId="0" xfId="0" applyFont="1" applyFill="1" applyProtection="1"/>
    <xf numFmtId="0" fontId="10" fillId="0" borderId="0" xfId="3" applyFont="1" applyProtection="1"/>
    <xf numFmtId="164" fontId="2" fillId="2" borderId="0" xfId="0" applyNumberFormat="1" applyFont="1" applyFill="1" applyProtection="1"/>
    <xf numFmtId="0" fontId="10" fillId="0" borderId="3" xfId="3" applyFont="1" applyBorder="1" applyProtection="1"/>
    <xf numFmtId="164" fontId="2" fillId="0" borderId="3" xfId="1" applyNumberFormat="1" applyFont="1" applyBorder="1" applyProtection="1"/>
    <xf numFmtId="164" fontId="2" fillId="0" borderId="0" xfId="1" applyNumberFormat="1" applyFont="1" applyBorder="1" applyProtection="1"/>
    <xf numFmtId="0" fontId="10" fillId="0" borderId="0" xfId="3" applyFont="1" applyBorder="1" applyProtection="1"/>
    <xf numFmtId="164" fontId="2" fillId="0" borderId="6" xfId="1" applyNumberFormat="1" applyFont="1" applyBorder="1" applyProtection="1"/>
    <xf numFmtId="0" fontId="2" fillId="0" borderId="0" xfId="0" applyFont="1" applyAlignment="1" applyProtection="1">
      <alignment horizontal="center" vertical="center"/>
      <protection locked="0"/>
    </xf>
    <xf numFmtId="0" fontId="0" fillId="0" borderId="0" xfId="0" applyProtection="1">
      <protection locked="0"/>
    </xf>
    <xf numFmtId="0" fontId="4" fillId="0" borderId="0" xfId="0" applyFont="1" applyAlignment="1" applyProtection="1">
      <alignment horizontal="center" vertical="center"/>
      <protection locked="0"/>
    </xf>
    <xf numFmtId="0" fontId="8" fillId="0" borderId="0" xfId="0" applyFont="1" applyAlignment="1" applyProtection="1">
      <alignment horizontal="center"/>
      <protection locked="0"/>
    </xf>
    <xf numFmtId="0" fontId="5" fillId="0" borderId="0" xfId="0" applyFont="1" applyAlignment="1" applyProtection="1">
      <alignment vertical="center"/>
      <protection locked="0"/>
    </xf>
    <xf numFmtId="0" fontId="8"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0" fontId="2" fillId="0" borderId="0" xfId="0" applyFont="1" applyProtection="1">
      <protection locked="0"/>
    </xf>
    <xf numFmtId="0" fontId="3" fillId="0" borderId="0" xfId="0" applyFont="1" applyAlignment="1" applyProtection="1">
      <alignment wrapText="1"/>
      <protection locked="0"/>
    </xf>
    <xf numFmtId="0" fontId="3" fillId="0" borderId="0" xfId="0" applyFont="1" applyProtection="1">
      <protection locked="0"/>
    </xf>
    <xf numFmtId="0" fontId="3" fillId="0" borderId="0" xfId="0" applyFont="1" applyAlignment="1" applyProtection="1">
      <alignment vertical="top"/>
      <protection locked="0"/>
    </xf>
    <xf numFmtId="0" fontId="0" fillId="0" borderId="0" xfId="0" applyFill="1" applyProtection="1">
      <protection locked="0"/>
    </xf>
    <xf numFmtId="0" fontId="0" fillId="2" borderId="0" xfId="0" applyFill="1" applyProtection="1">
      <protection locked="0"/>
    </xf>
    <xf numFmtId="0" fontId="7" fillId="0" borderId="0" xfId="0" applyFont="1" applyAlignment="1" applyProtection="1">
      <alignment vertical="top"/>
      <protection locked="0"/>
    </xf>
    <xf numFmtId="0" fontId="2" fillId="0" borderId="0" xfId="0" applyFont="1" applyFill="1" applyProtection="1">
      <protection locked="0"/>
    </xf>
    <xf numFmtId="0" fontId="2" fillId="2" borderId="0" xfId="0" applyFont="1" applyFill="1" applyProtection="1">
      <protection locked="0"/>
    </xf>
    <xf numFmtId="0" fontId="4" fillId="0" borderId="8" xfId="0" applyFont="1" applyFill="1" applyBorder="1" applyAlignment="1" applyProtection="1">
      <alignment horizontal="center" vertical="center" wrapText="1"/>
    </xf>
    <xf numFmtId="0" fontId="14" fillId="0" borderId="0" xfId="0" applyFont="1" applyProtection="1"/>
    <xf numFmtId="0" fontId="0" fillId="0" borderId="0" xfId="0" applyAlignment="1" applyProtection="1">
      <alignment horizontal="left"/>
    </xf>
    <xf numFmtId="164" fontId="8" fillId="3" borderId="0" xfId="1" applyNumberFormat="1" applyFont="1" applyFill="1" applyAlignment="1" applyProtection="1">
      <alignment horizontal="center"/>
    </xf>
    <xf numFmtId="0" fontId="8" fillId="0" borderId="7"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0" xfId="0" applyFont="1" applyBorder="1" applyAlignment="1" applyProtection="1">
      <alignment horizontal="center" vertical="center" wrapText="1"/>
    </xf>
  </cellXfs>
  <cellStyles count="9">
    <cellStyle name="Comma" xfId="1" builtinId="3"/>
    <cellStyle name="Normal" xfId="0" builtinId="0"/>
    <cellStyle name="Normal 18 2" xfId="2" xr:uid="{AD81CB61-FA14-48DD-8CF4-AF312B161E9D}"/>
    <cellStyle name="Normal 2" xfId="5" xr:uid="{AE1443AA-FC70-4392-BA06-E71419DFC602}"/>
    <cellStyle name="Normal 2 2" xfId="8" xr:uid="{718AB60E-5B0D-4C70-A4F9-C484E25F5339}"/>
    <cellStyle name="Normal 21 2 2" xfId="3" xr:uid="{B674A6F3-4153-4EE2-AAE9-CEA65F00D6AD}"/>
    <cellStyle name="Normal 3 2 3 2" xfId="7" xr:uid="{965FE25D-CAF3-48C6-86AD-3641ABDBAC96}"/>
    <cellStyle name="Normal 4" xfId="4" xr:uid="{042F4A40-E89A-45E9-95FB-676E1BB8A009}"/>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7C849-D2B3-4CD3-8621-67C7A4952D97}">
  <dimension ref="A1:AD65"/>
  <sheetViews>
    <sheetView tabSelected="1" zoomScale="90" zoomScaleNormal="90" workbookViewId="0">
      <pane xSplit="4" ySplit="6" topLeftCell="E7" activePane="bottomRight" state="frozen"/>
      <selection pane="topRight"/>
      <selection pane="bottomLeft"/>
      <selection pane="bottomRight" activeCellId="1" sqref="AB10:AB57 A1"/>
    </sheetView>
  </sheetViews>
  <sheetFormatPr defaultColWidth="8.85546875" defaultRowHeight="15" x14ac:dyDescent="0.25"/>
  <cols>
    <col min="1" max="1" width="2.140625" style="105" customWidth="1"/>
    <col min="2" max="2" width="6.140625" style="105" bestFit="1" customWidth="1"/>
    <col min="3" max="3" width="57.140625" style="105" customWidth="1"/>
    <col min="4" max="4" width="11" style="105" customWidth="1"/>
    <col min="5" max="5" width="9.5703125" style="99" customWidth="1"/>
    <col min="6" max="6" width="11.28515625" style="99" customWidth="1"/>
    <col min="7" max="7" width="12.7109375" style="109" customWidth="1"/>
    <col min="8" max="10" width="13.42578125" style="99" customWidth="1"/>
    <col min="11" max="11" width="1.85546875" style="99" customWidth="1"/>
    <col min="12" max="12" width="15.42578125" style="110" customWidth="1"/>
    <col min="13" max="13" width="11.7109375" style="110" customWidth="1"/>
    <col min="14" max="14" width="13.140625" style="110" customWidth="1"/>
    <col min="15" max="15" width="2.42578125" style="109" customWidth="1"/>
    <col min="16" max="16" width="12.28515625" style="110" customWidth="1"/>
    <col min="17" max="17" width="11.42578125" style="110" customWidth="1"/>
    <col min="18" max="18" width="1.42578125" style="99" customWidth="1"/>
    <col min="19" max="19" width="12.28515625" style="110" customWidth="1"/>
    <col min="20" max="20" width="14.5703125" style="110" customWidth="1"/>
    <col min="21" max="21" width="12.28515625" style="109" customWidth="1"/>
    <col min="22" max="22" width="2.140625" style="99" customWidth="1"/>
    <col min="23" max="25" width="12.28515625" style="110" customWidth="1"/>
    <col min="26" max="26" width="12.28515625" style="99" customWidth="1"/>
    <col min="27" max="27" width="2.85546875" style="99" customWidth="1"/>
    <col min="28" max="28" width="11.28515625" style="110" customWidth="1"/>
    <col min="29" max="29" width="2.85546875" style="99" customWidth="1"/>
    <col min="30" max="30" width="9.85546875" style="99" customWidth="1"/>
    <col min="31" max="32" width="8.85546875" style="99"/>
    <col min="33" max="33" width="12.42578125" style="99" bestFit="1" customWidth="1"/>
    <col min="34" max="16384" width="8.85546875" style="99"/>
  </cols>
  <sheetData>
    <row r="1" spans="1:30" ht="15.75" x14ac:dyDescent="0.25">
      <c r="A1" s="98"/>
      <c r="B1" s="2" t="s">
        <v>355</v>
      </c>
      <c r="C1" s="1"/>
      <c r="D1" s="3"/>
      <c r="E1" s="4"/>
      <c r="F1" s="5"/>
      <c r="G1" s="6"/>
      <c r="H1" s="5"/>
      <c r="I1" s="7"/>
      <c r="J1" s="7"/>
      <c r="K1" s="7"/>
      <c r="L1" s="8"/>
      <c r="M1" s="8"/>
      <c r="N1" s="9"/>
      <c r="O1" s="10"/>
      <c r="P1" s="9"/>
      <c r="Q1" s="9"/>
      <c r="R1" s="11"/>
      <c r="S1" s="9"/>
      <c r="T1" s="9"/>
      <c r="U1" s="10"/>
      <c r="V1" s="11"/>
      <c r="W1" s="12"/>
      <c r="X1" s="9"/>
      <c r="Y1" s="13"/>
      <c r="Z1" s="5"/>
      <c r="AA1" s="5"/>
      <c r="AB1" s="12"/>
      <c r="AC1" s="5"/>
      <c r="AD1" s="14"/>
    </row>
    <row r="2" spans="1:30" ht="15.6" customHeight="1" x14ac:dyDescent="0.25">
      <c r="A2" s="98"/>
      <c r="B2" s="2" t="s">
        <v>356</v>
      </c>
      <c r="C2" s="1"/>
      <c r="D2" s="3"/>
      <c r="E2" s="4"/>
      <c r="F2" s="5"/>
      <c r="G2" s="6"/>
      <c r="H2" s="5"/>
      <c r="I2" s="7"/>
      <c r="J2" s="7"/>
      <c r="K2" s="7"/>
      <c r="L2" s="8"/>
      <c r="M2" s="8"/>
      <c r="N2" s="9"/>
      <c r="O2" s="10"/>
      <c r="P2" s="117" t="s">
        <v>344</v>
      </c>
      <c r="Q2" s="117"/>
      <c r="R2" s="117"/>
      <c r="S2" s="117"/>
      <c r="T2" s="117"/>
      <c r="U2" s="117"/>
      <c r="V2" s="117"/>
      <c r="W2" s="117"/>
      <c r="X2" s="117"/>
      <c r="Y2" s="117"/>
      <c r="Z2" s="117"/>
      <c r="AA2" s="117"/>
      <c r="AB2" s="117"/>
      <c r="AC2" s="5"/>
      <c r="AD2" s="14"/>
    </row>
    <row r="3" spans="1:30" s="101" customFormat="1" ht="15.75" x14ac:dyDescent="0.25">
      <c r="A3" s="100"/>
      <c r="B3" s="2" t="s">
        <v>363</v>
      </c>
      <c r="C3" s="15"/>
      <c r="D3" s="16" t="s">
        <v>313</v>
      </c>
      <c r="E3" s="17" t="s">
        <v>314</v>
      </c>
      <c r="F3" s="17" t="s">
        <v>315</v>
      </c>
      <c r="G3" s="18" t="s">
        <v>316</v>
      </c>
      <c r="H3" s="17" t="s">
        <v>320</v>
      </c>
      <c r="I3" s="19" t="s">
        <v>333</v>
      </c>
      <c r="J3" s="19" t="s">
        <v>342</v>
      </c>
      <c r="K3" s="19"/>
      <c r="L3" s="20" t="s">
        <v>321</v>
      </c>
      <c r="M3" s="20" t="s">
        <v>334</v>
      </c>
      <c r="N3" s="20" t="s">
        <v>335</v>
      </c>
      <c r="O3" s="18"/>
      <c r="P3" s="21" t="s">
        <v>326</v>
      </c>
      <c r="Q3" s="20" t="s">
        <v>336</v>
      </c>
      <c r="R3" s="22"/>
      <c r="S3" s="21" t="s">
        <v>337</v>
      </c>
      <c r="T3" s="21" t="s">
        <v>338</v>
      </c>
      <c r="U3" s="23" t="s">
        <v>339</v>
      </c>
      <c r="V3" s="22"/>
      <c r="W3" s="24" t="s">
        <v>327</v>
      </c>
      <c r="X3" s="21" t="s">
        <v>328</v>
      </c>
      <c r="Y3" s="25" t="s">
        <v>354</v>
      </c>
      <c r="Z3" s="26" t="s">
        <v>340</v>
      </c>
      <c r="AA3" s="26"/>
      <c r="AB3" s="24" t="s">
        <v>341</v>
      </c>
      <c r="AC3" s="26"/>
      <c r="AD3" s="17"/>
    </row>
    <row r="4" spans="1:30" s="103" customFormat="1" ht="30" x14ac:dyDescent="0.25">
      <c r="A4" s="102"/>
      <c r="B4" s="27" t="s">
        <v>317</v>
      </c>
      <c r="C4" s="27"/>
      <c r="D4" s="28"/>
      <c r="E4" s="118" t="s">
        <v>357</v>
      </c>
      <c r="F4" s="119"/>
      <c r="G4" s="119"/>
      <c r="H4" s="120"/>
      <c r="I4" s="31"/>
      <c r="J4" s="31"/>
      <c r="K4" s="31"/>
      <c r="L4" s="32" t="s">
        <v>322</v>
      </c>
      <c r="M4" s="32" t="s">
        <v>325</v>
      </c>
      <c r="N4" s="32" t="s">
        <v>323</v>
      </c>
      <c r="O4" s="30"/>
      <c r="P4" s="32" t="s">
        <v>323</v>
      </c>
      <c r="Q4" s="32" t="s">
        <v>322</v>
      </c>
      <c r="R4" s="29"/>
      <c r="S4" s="32" t="s">
        <v>323</v>
      </c>
      <c r="T4" s="32"/>
      <c r="U4" s="30" t="s">
        <v>331</v>
      </c>
      <c r="V4" s="29"/>
      <c r="W4" s="32"/>
      <c r="X4" s="32" t="s">
        <v>322</v>
      </c>
      <c r="Y4" s="32"/>
      <c r="Z4" s="30" t="s">
        <v>331</v>
      </c>
      <c r="AA4" s="33"/>
      <c r="AB4" s="34"/>
      <c r="AC4" s="35"/>
      <c r="AD4" s="36"/>
    </row>
    <row r="5" spans="1:30" s="105" customFormat="1" ht="89.25" x14ac:dyDescent="0.2">
      <c r="A5" s="104"/>
      <c r="B5" s="37"/>
      <c r="C5" s="37"/>
      <c r="D5" s="28" t="s">
        <v>310</v>
      </c>
      <c r="E5" s="38" t="s">
        <v>95</v>
      </c>
      <c r="F5" s="38" t="s">
        <v>353</v>
      </c>
      <c r="G5" s="38" t="s">
        <v>312</v>
      </c>
      <c r="H5" s="38" t="s">
        <v>311</v>
      </c>
      <c r="I5" s="28" t="s">
        <v>319</v>
      </c>
      <c r="J5" s="28" t="s">
        <v>343</v>
      </c>
      <c r="K5" s="28"/>
      <c r="L5" s="39" t="s">
        <v>324</v>
      </c>
      <c r="M5" s="39" t="s">
        <v>96</v>
      </c>
      <c r="N5" s="39" t="s">
        <v>345</v>
      </c>
      <c r="O5" s="40"/>
      <c r="P5" s="41" t="s">
        <v>349</v>
      </c>
      <c r="Q5" s="42" t="s">
        <v>346</v>
      </c>
      <c r="R5" s="43"/>
      <c r="S5" s="44" t="s">
        <v>347</v>
      </c>
      <c r="T5" s="44" t="s">
        <v>330</v>
      </c>
      <c r="U5" s="114" t="s">
        <v>358</v>
      </c>
      <c r="V5" s="45"/>
      <c r="W5" s="41" t="s">
        <v>348</v>
      </c>
      <c r="X5" s="42" t="s">
        <v>350</v>
      </c>
      <c r="Y5" s="46" t="s">
        <v>332</v>
      </c>
      <c r="Z5" s="114" t="s">
        <v>362</v>
      </c>
      <c r="AA5" s="38"/>
      <c r="AB5" s="39" t="s">
        <v>351</v>
      </c>
      <c r="AC5" s="47"/>
      <c r="AD5" s="28" t="s">
        <v>329</v>
      </c>
    </row>
    <row r="6" spans="1:30" x14ac:dyDescent="0.25">
      <c r="A6" s="106"/>
      <c r="B6" s="49" t="s">
        <v>0</v>
      </c>
      <c r="C6" s="49" t="s">
        <v>1</v>
      </c>
      <c r="D6" s="50" t="s">
        <v>94</v>
      </c>
      <c r="E6" s="50" t="s">
        <v>94</v>
      </c>
      <c r="F6" s="50" t="s">
        <v>94</v>
      </c>
      <c r="G6" s="51" t="s">
        <v>94</v>
      </c>
      <c r="H6" s="50" t="s">
        <v>94</v>
      </c>
      <c r="I6" s="50" t="s">
        <v>94</v>
      </c>
      <c r="J6" s="50" t="s">
        <v>94</v>
      </c>
      <c r="K6" s="50"/>
      <c r="L6" s="52" t="s">
        <v>94</v>
      </c>
      <c r="M6" s="52" t="s">
        <v>94</v>
      </c>
      <c r="N6" s="52" t="s">
        <v>94</v>
      </c>
      <c r="O6" s="51"/>
      <c r="P6" s="52" t="s">
        <v>94</v>
      </c>
      <c r="Q6" s="52" t="s">
        <v>94</v>
      </c>
      <c r="R6" s="50"/>
      <c r="S6" s="52" t="s">
        <v>94</v>
      </c>
      <c r="T6" s="52" t="s">
        <v>94</v>
      </c>
      <c r="U6" s="51" t="s">
        <v>94</v>
      </c>
      <c r="V6" s="50"/>
      <c r="W6" s="52" t="s">
        <v>94</v>
      </c>
      <c r="X6" s="52" t="s">
        <v>94</v>
      </c>
      <c r="Y6" s="52" t="s">
        <v>94</v>
      </c>
      <c r="Z6" s="53" t="s">
        <v>94</v>
      </c>
      <c r="AA6" s="50"/>
      <c r="AB6" s="52" t="s">
        <v>94</v>
      </c>
      <c r="AC6" s="54"/>
      <c r="AD6" s="55" t="s">
        <v>352</v>
      </c>
    </row>
    <row r="7" spans="1:30" x14ac:dyDescent="0.25">
      <c r="A7" s="107"/>
      <c r="B7" s="56"/>
      <c r="C7" s="57"/>
      <c r="D7" s="58"/>
      <c r="E7" s="14"/>
      <c r="F7" s="14"/>
      <c r="G7" s="59"/>
      <c r="H7" s="14"/>
      <c r="I7" s="14"/>
      <c r="J7" s="14"/>
      <c r="K7" s="14"/>
      <c r="L7" s="60"/>
      <c r="M7" s="60"/>
      <c r="N7" s="60"/>
      <c r="O7" s="59"/>
      <c r="P7" s="60"/>
      <c r="Q7" s="60"/>
      <c r="R7" s="14"/>
      <c r="S7" s="60"/>
      <c r="T7" s="60"/>
      <c r="U7" s="59"/>
      <c r="V7" s="14"/>
      <c r="W7" s="60"/>
      <c r="X7" s="60"/>
      <c r="Y7" s="60"/>
      <c r="Z7" s="14"/>
      <c r="AA7" s="14"/>
      <c r="AB7" s="60"/>
      <c r="AC7" s="14"/>
      <c r="AD7" s="14"/>
    </row>
    <row r="8" spans="1:30" x14ac:dyDescent="0.25">
      <c r="A8" s="107"/>
      <c r="B8" s="57"/>
      <c r="C8" s="61" t="s">
        <v>2</v>
      </c>
      <c r="D8" s="62">
        <v>9667360</v>
      </c>
      <c r="E8" s="14"/>
      <c r="F8" s="14"/>
      <c r="G8" s="59"/>
      <c r="H8" s="14"/>
      <c r="I8" s="14"/>
      <c r="J8" s="14"/>
      <c r="K8" s="14"/>
      <c r="L8" s="60"/>
      <c r="M8" s="60"/>
      <c r="N8" s="60"/>
      <c r="O8" s="59"/>
      <c r="P8" s="60"/>
      <c r="Q8" s="60"/>
      <c r="R8" s="14"/>
      <c r="S8" s="60"/>
      <c r="T8" s="60"/>
      <c r="U8" s="59"/>
      <c r="V8" s="14"/>
      <c r="W8" s="60"/>
      <c r="X8" s="60"/>
      <c r="Y8" s="60"/>
      <c r="Z8" s="14"/>
      <c r="AA8" s="14"/>
      <c r="AB8" s="60"/>
      <c r="AC8" s="14"/>
      <c r="AD8" s="14"/>
    </row>
    <row r="9" spans="1:30" x14ac:dyDescent="0.25">
      <c r="A9" s="107"/>
      <c r="B9" s="63"/>
      <c r="C9" s="64" t="s">
        <v>3</v>
      </c>
      <c r="D9" s="65"/>
      <c r="E9" s="14"/>
      <c r="F9" s="14"/>
      <c r="G9" s="59"/>
      <c r="H9" s="14"/>
      <c r="I9" s="14"/>
      <c r="J9" s="14"/>
      <c r="K9" s="14"/>
      <c r="L9" s="60"/>
      <c r="M9" s="60"/>
      <c r="N9" s="60"/>
      <c r="O9" s="59"/>
      <c r="P9" s="60"/>
      <c r="Q9" s="60"/>
      <c r="R9" s="14"/>
      <c r="S9" s="60"/>
      <c r="T9" s="60"/>
      <c r="U9" s="59"/>
      <c r="V9" s="14"/>
      <c r="W9" s="60"/>
      <c r="X9" s="60"/>
      <c r="Y9" s="60"/>
      <c r="Z9" s="14"/>
      <c r="AA9" s="14"/>
      <c r="AB9" s="60"/>
      <c r="AC9" s="14"/>
      <c r="AD9" s="14"/>
    </row>
    <row r="10" spans="1:30" x14ac:dyDescent="0.25">
      <c r="A10" s="108"/>
      <c r="B10" s="57" t="s">
        <v>4</v>
      </c>
      <c r="C10" s="57" t="s">
        <v>5</v>
      </c>
      <c r="D10" s="66">
        <v>298702</v>
      </c>
      <c r="E10" s="7">
        <v>617.95981529600635</v>
      </c>
      <c r="F10" s="67">
        <v>387.57055449859638</v>
      </c>
      <c r="G10" s="68">
        <v>1328.6136028864137</v>
      </c>
      <c r="H10" s="7">
        <v>1069.0704804620909</v>
      </c>
      <c r="I10" s="7">
        <f>SUM(E10,F10,G10,H10)</f>
        <v>3403.2144531431072</v>
      </c>
      <c r="J10" s="7">
        <f>D10+I10</f>
        <v>302105.21445314313</v>
      </c>
      <c r="K10" s="7"/>
      <c r="L10" s="69">
        <v>19575.947314882244</v>
      </c>
      <c r="M10" s="69">
        <v>12142.910370566524</v>
      </c>
      <c r="N10" s="69">
        <v>31718.857685448766</v>
      </c>
      <c r="O10" s="68"/>
      <c r="P10" s="69">
        <v>6941.8781260445276</v>
      </c>
      <c r="Q10" s="69">
        <v>1350.1186044587146</v>
      </c>
      <c r="R10" s="7"/>
      <c r="S10" s="69">
        <f>P10-Q10</f>
        <v>5591.7595215858128</v>
      </c>
      <c r="T10" s="69">
        <v>862.5</v>
      </c>
      <c r="U10" s="68">
        <f>S10-T10</f>
        <v>4729.2595215858128</v>
      </c>
      <c r="V10" s="7"/>
      <c r="W10" s="69">
        <v>7152.8848620512736</v>
      </c>
      <c r="X10" s="69">
        <v>1350.1186044587146</v>
      </c>
      <c r="Y10" s="69">
        <f>T10</f>
        <v>862.5</v>
      </c>
      <c r="Z10" s="7">
        <f>W10-X10-Y10</f>
        <v>4940.2662575925588</v>
      </c>
      <c r="AA10" s="7"/>
      <c r="AB10" s="69">
        <f>P10+W10</f>
        <v>14094.762988095801</v>
      </c>
      <c r="AC10" s="7"/>
      <c r="AD10" s="70">
        <f>D10/$D$8</f>
        <v>3.0897990764800317E-2</v>
      </c>
    </row>
    <row r="11" spans="1:30" x14ac:dyDescent="0.25">
      <c r="A11" s="108"/>
      <c r="B11" s="57" t="s">
        <v>6</v>
      </c>
      <c r="C11" s="57" t="s">
        <v>7</v>
      </c>
      <c r="D11" s="66">
        <v>526849</v>
      </c>
      <c r="E11" s="7">
        <v>1089.9542377650155</v>
      </c>
      <c r="F11" s="67">
        <v>792.30583066130089</v>
      </c>
      <c r="G11" s="68">
        <v>2343.4016111947835</v>
      </c>
      <c r="H11" s="7">
        <v>1885.6208313334769</v>
      </c>
      <c r="I11" s="7">
        <f>SUM(E11,F11,G11,H11)</f>
        <v>6111.2825109545774</v>
      </c>
      <c r="J11" s="7">
        <f>D11+I11</f>
        <v>532960.28251095454</v>
      </c>
      <c r="K11" s="7"/>
      <c r="L11" s="69">
        <v>34527.95182790338</v>
      </c>
      <c r="M11" s="69">
        <v>21417.600772082555</v>
      </c>
      <c r="N11" s="69">
        <v>55945.552599985931</v>
      </c>
      <c r="O11" s="68"/>
      <c r="P11" s="69">
        <v>12342.074970064172</v>
      </c>
      <c r="Q11" s="69">
        <v>2381.3320186690057</v>
      </c>
      <c r="R11" s="7"/>
      <c r="S11" s="69">
        <f t="shared" ref="S11:S57" si="0">P11-Q11</f>
        <v>9960.7429513951665</v>
      </c>
      <c r="T11" s="69">
        <v>8625</v>
      </c>
      <c r="U11" s="68">
        <f t="shared" ref="U11:U57" si="1">S11-T11</f>
        <v>1335.7429513951665</v>
      </c>
      <c r="V11" s="7"/>
      <c r="W11" s="69">
        <v>12616.220302130054</v>
      </c>
      <c r="X11" s="69">
        <v>2381.3320186690057</v>
      </c>
      <c r="Y11" s="69">
        <f t="shared" ref="Y11:Y13" si="2">T11</f>
        <v>8625</v>
      </c>
      <c r="Z11" s="7">
        <f t="shared" ref="Z11:Z13" si="3">W11-X11-Y11</f>
        <v>1609.8882834610486</v>
      </c>
      <c r="AA11" s="7"/>
      <c r="AB11" s="69">
        <f t="shared" ref="AB11:AB57" si="4">P11+W11</f>
        <v>24958.295272194227</v>
      </c>
      <c r="AC11" s="7"/>
      <c r="AD11" s="70">
        <f>D11/$D$8</f>
        <v>5.4497711888250776E-2</v>
      </c>
    </row>
    <row r="12" spans="1:30" x14ac:dyDescent="0.25">
      <c r="A12" s="111"/>
      <c r="B12" s="57" t="s">
        <v>8</v>
      </c>
      <c r="C12" s="57" t="s">
        <v>9</v>
      </c>
      <c r="D12" s="66">
        <v>237481</v>
      </c>
      <c r="E12" s="67">
        <v>491.30476158951353</v>
      </c>
      <c r="F12" s="67">
        <v>346.86823965908616</v>
      </c>
      <c r="G12" s="67">
        <v>1056.3052374174542</v>
      </c>
      <c r="H12" s="67">
        <v>849.95723754985852</v>
      </c>
      <c r="I12" s="7">
        <f>SUM(E12,F12,G12,H12)</f>
        <v>2744.4354762159128</v>
      </c>
      <c r="J12" s="7">
        <f>D12+I12</f>
        <v>240225.43547621591</v>
      </c>
      <c r="K12" s="7"/>
      <c r="L12" s="69">
        <v>15563.724194299168</v>
      </c>
      <c r="M12" s="69">
        <v>9654.1385652339413</v>
      </c>
      <c r="N12" s="69">
        <v>25217.862759533109</v>
      </c>
      <c r="O12" s="68"/>
      <c r="P12" s="69">
        <v>5562.2237750320346</v>
      </c>
      <c r="Q12" s="69">
        <v>1073.4026431207692</v>
      </c>
      <c r="R12" s="7"/>
      <c r="S12" s="69">
        <f t="shared" si="0"/>
        <v>4488.8211319112652</v>
      </c>
      <c r="T12" s="69">
        <v>2514</v>
      </c>
      <c r="U12" s="68">
        <f t="shared" si="1"/>
        <v>1974.8211319112652</v>
      </c>
      <c r="V12" s="7"/>
      <c r="W12" s="69">
        <v>5686.8526153986195</v>
      </c>
      <c r="X12" s="69">
        <v>1073.4026431207692</v>
      </c>
      <c r="Y12" s="69">
        <f t="shared" si="2"/>
        <v>2514</v>
      </c>
      <c r="Z12" s="7">
        <f t="shared" si="3"/>
        <v>2099.4499722778501</v>
      </c>
      <c r="AA12" s="7"/>
      <c r="AB12" s="69">
        <f t="shared" si="4"/>
        <v>11249.076390430655</v>
      </c>
      <c r="AC12" s="7"/>
      <c r="AD12" s="70">
        <f>D12/$D$8</f>
        <v>2.4565238079475679E-2</v>
      </c>
    </row>
    <row r="13" spans="1:30" x14ac:dyDescent="0.25">
      <c r="A13" s="108"/>
      <c r="B13" s="57" t="s">
        <v>10</v>
      </c>
      <c r="C13" s="57" t="s">
        <v>11</v>
      </c>
      <c r="D13" s="66">
        <v>423649</v>
      </c>
      <c r="E13" s="7">
        <v>876.45230962744733</v>
      </c>
      <c r="F13" s="67">
        <v>546.71285677313324</v>
      </c>
      <c r="G13" s="68">
        <v>1884.3724656990119</v>
      </c>
      <c r="H13" s="7">
        <v>1516.2624956554839</v>
      </c>
      <c r="I13" s="7">
        <f>SUM(E13,F13,G13,H13)</f>
        <v>4823.8001277550766</v>
      </c>
      <c r="J13" s="7">
        <f>D13+I13</f>
        <v>428472.80012775509</v>
      </c>
      <c r="K13" s="7"/>
      <c r="L13" s="69">
        <v>27764.563022686649</v>
      </c>
      <c r="M13" s="69">
        <v>17222.287884179339</v>
      </c>
      <c r="N13" s="69">
        <v>44986.850906865984</v>
      </c>
      <c r="O13" s="68"/>
      <c r="P13" s="69">
        <v>9859.1788596058468</v>
      </c>
      <c r="Q13" s="69">
        <v>1914.873006074047</v>
      </c>
      <c r="R13" s="7"/>
      <c r="S13" s="69">
        <f t="shared" si="0"/>
        <v>7944.3058535317996</v>
      </c>
      <c r="T13" s="69">
        <v>2201</v>
      </c>
      <c r="U13" s="68">
        <f t="shared" si="1"/>
        <v>5743.3058535317996</v>
      </c>
      <c r="V13" s="7"/>
      <c r="W13" s="69">
        <f>SUM(CCG!W28:W32)</f>
        <v>10144.935483937703</v>
      </c>
      <c r="X13" s="69">
        <v>1914.873006074047</v>
      </c>
      <c r="Y13" s="69">
        <f t="shared" si="2"/>
        <v>2201</v>
      </c>
      <c r="Z13" s="7">
        <f t="shared" si="3"/>
        <v>6029.0624778636557</v>
      </c>
      <c r="AA13" s="7"/>
      <c r="AB13" s="69">
        <f t="shared" si="4"/>
        <v>20004.114343543552</v>
      </c>
      <c r="AC13" s="7"/>
      <c r="AD13" s="70">
        <f>D13/$D$8</f>
        <v>4.3822615481372368E-2</v>
      </c>
    </row>
    <row r="14" spans="1:30" x14ac:dyDescent="0.25">
      <c r="A14" s="107"/>
      <c r="B14" s="63"/>
      <c r="C14" s="64" t="s">
        <v>12</v>
      </c>
      <c r="D14" s="65"/>
      <c r="E14" s="7"/>
      <c r="F14" s="7"/>
      <c r="G14" s="68"/>
      <c r="H14" s="7"/>
      <c r="I14" s="7"/>
      <c r="J14" s="7"/>
      <c r="K14" s="7"/>
      <c r="L14" s="69"/>
      <c r="M14" s="69"/>
      <c r="N14" s="69"/>
      <c r="O14" s="68"/>
      <c r="P14" s="69"/>
      <c r="Q14" s="69"/>
      <c r="R14" s="7"/>
      <c r="S14" s="69"/>
      <c r="T14" s="69"/>
      <c r="U14" s="68"/>
      <c r="V14" s="7"/>
      <c r="W14" s="69"/>
      <c r="X14" s="69"/>
      <c r="Y14" s="69"/>
      <c r="Z14" s="7"/>
      <c r="AA14" s="7"/>
      <c r="AB14" s="69"/>
      <c r="AC14" s="7"/>
      <c r="AD14" s="70"/>
    </row>
    <row r="15" spans="1:30" x14ac:dyDescent="0.25">
      <c r="A15" s="108"/>
      <c r="B15" s="57" t="s">
        <v>13</v>
      </c>
      <c r="C15" s="57" t="s">
        <v>14</v>
      </c>
      <c r="D15" s="66">
        <v>449640</v>
      </c>
      <c r="E15" s="7">
        <v>930.22293573426452</v>
      </c>
      <c r="F15" s="67">
        <v>584.57293907766018</v>
      </c>
      <c r="G15" s="68">
        <v>1999.9793118286686</v>
      </c>
      <c r="H15" s="7">
        <v>1609.2856788202776</v>
      </c>
      <c r="I15" s="7">
        <f>SUM(E15,F15,G15,H15)</f>
        <v>5124.0608654608714</v>
      </c>
      <c r="J15" s="7">
        <f>D15+I15</f>
        <v>454764.0608654609</v>
      </c>
      <c r="K15" s="7"/>
      <c r="L15" s="69">
        <v>29467.927736217538</v>
      </c>
      <c r="M15" s="69">
        <v>18278.880687178298</v>
      </c>
      <c r="N15" s="69">
        <v>47746.808423395836</v>
      </c>
      <c r="O15" s="68"/>
      <c r="P15" s="69">
        <v>10550.058626135537</v>
      </c>
      <c r="Q15" s="69">
        <v>2032.351069992221</v>
      </c>
      <c r="R15" s="7"/>
      <c r="S15" s="69">
        <f t="shared" si="0"/>
        <v>8517.7075561433157</v>
      </c>
      <c r="T15" s="69">
        <v>3062.5</v>
      </c>
      <c r="U15" s="68">
        <f t="shared" si="1"/>
        <v>5455.2075561433157</v>
      </c>
      <c r="V15" s="7"/>
      <c r="W15" s="69">
        <v>10767.330481124112</v>
      </c>
      <c r="X15" s="69">
        <v>2032.351069992221</v>
      </c>
      <c r="Y15" s="69">
        <f t="shared" ref="Y15:Y57" si="5">T15</f>
        <v>3062.5</v>
      </c>
      <c r="Z15" s="7">
        <f t="shared" ref="Z15:Z17" si="6">W15-X15-Y15</f>
        <v>5672.4794111318915</v>
      </c>
      <c r="AA15" s="7"/>
      <c r="AB15" s="69">
        <f t="shared" si="4"/>
        <v>21317.389107259649</v>
      </c>
      <c r="AC15" s="7"/>
      <c r="AD15" s="70">
        <f>D15/$D$8</f>
        <v>4.6511146786713226E-2</v>
      </c>
    </row>
    <row r="16" spans="1:30" x14ac:dyDescent="0.25">
      <c r="A16" s="111"/>
      <c r="B16" s="57" t="s">
        <v>15</v>
      </c>
      <c r="C16" s="57" t="s">
        <v>16</v>
      </c>
      <c r="D16" s="66">
        <v>509816</v>
      </c>
      <c r="E16" s="7">
        <v>1054.716075536651</v>
      </c>
      <c r="F16" s="67">
        <v>641.94923039538173</v>
      </c>
      <c r="G16" s="68">
        <v>2267.6395624038</v>
      </c>
      <c r="H16" s="7">
        <v>1824.6588106784066</v>
      </c>
      <c r="I16" s="7">
        <f>SUM(E16,F16,G16,H16)</f>
        <v>5788.9636790142395</v>
      </c>
      <c r="J16" s="7">
        <f>D16+I16</f>
        <v>515604.96367901424</v>
      </c>
      <c r="K16" s="7"/>
      <c r="L16" s="69">
        <v>33411.664991476478</v>
      </c>
      <c r="M16" s="69">
        <v>20725.170884295196</v>
      </c>
      <c r="N16" s="69">
        <v>54136.835875771671</v>
      </c>
      <c r="O16" s="68"/>
      <c r="P16" s="69">
        <v>11986.549428312879</v>
      </c>
      <c r="Q16" s="69">
        <v>2304.3436818324758</v>
      </c>
      <c r="R16" s="7"/>
      <c r="S16" s="69">
        <f t="shared" si="0"/>
        <v>9682.2057464804038</v>
      </c>
      <c r="T16" s="69">
        <v>0</v>
      </c>
      <c r="U16" s="68">
        <f t="shared" si="1"/>
        <v>9682.2057464804038</v>
      </c>
      <c r="V16" s="7"/>
      <c r="W16" s="69">
        <v>12208.338574336738</v>
      </c>
      <c r="X16" s="69">
        <v>2304.3436818324758</v>
      </c>
      <c r="Y16" s="69">
        <f t="shared" si="5"/>
        <v>0</v>
      </c>
      <c r="Z16" s="7">
        <f t="shared" si="6"/>
        <v>9903.9948925042627</v>
      </c>
      <c r="AA16" s="7"/>
      <c r="AB16" s="69">
        <f t="shared" si="4"/>
        <v>24194.888002649619</v>
      </c>
      <c r="AC16" s="7"/>
      <c r="AD16" s="70">
        <f>D16/$D$8</f>
        <v>5.2735803776832561E-2</v>
      </c>
    </row>
    <row r="17" spans="1:30" x14ac:dyDescent="0.25">
      <c r="A17" s="108"/>
      <c r="B17" s="57" t="s">
        <v>17</v>
      </c>
      <c r="C17" s="57" t="s">
        <v>18</v>
      </c>
      <c r="D17" s="66">
        <v>294831</v>
      </c>
      <c r="E17" s="7">
        <v>609.95142417371449</v>
      </c>
      <c r="F17" s="67">
        <v>377.27172150013149</v>
      </c>
      <c r="G17" s="68">
        <v>1311.3955619734861</v>
      </c>
      <c r="H17" s="7">
        <v>1055.215963820526</v>
      </c>
      <c r="I17" s="7">
        <f>SUM(E17,F17,G17,H17)</f>
        <v>3353.8346714678582</v>
      </c>
      <c r="J17" s="7">
        <f>D17+I17</f>
        <v>298184.83467146783</v>
      </c>
      <c r="K17" s="7"/>
      <c r="L17" s="69">
        <v>19322.254697973389</v>
      </c>
      <c r="M17" s="69">
        <v>11985.545485013488</v>
      </c>
      <c r="N17" s="69">
        <v>31307.800182986877</v>
      </c>
      <c r="O17" s="68"/>
      <c r="P17" s="69">
        <v>6961.1967915296118</v>
      </c>
      <c r="Q17" s="69">
        <v>1332.6218715347313</v>
      </c>
      <c r="R17" s="7"/>
      <c r="S17" s="69">
        <f t="shared" si="0"/>
        <v>5628.5749199948805</v>
      </c>
      <c r="T17" s="69">
        <v>2700.5</v>
      </c>
      <c r="U17" s="68">
        <f t="shared" si="1"/>
        <v>2928.0749199948805</v>
      </c>
      <c r="V17" s="7"/>
      <c r="W17" s="69">
        <v>7060.1877348107446</v>
      </c>
      <c r="X17" s="69">
        <v>1332.6218715347313</v>
      </c>
      <c r="Y17" s="69">
        <f t="shared" si="5"/>
        <v>2700.5</v>
      </c>
      <c r="Z17" s="7">
        <f t="shared" si="6"/>
        <v>3027.0658632760133</v>
      </c>
      <c r="AA17" s="7"/>
      <c r="AB17" s="69">
        <f t="shared" si="4"/>
        <v>14021.384526340356</v>
      </c>
      <c r="AC17" s="7"/>
      <c r="AD17" s="70">
        <f>D17/$D$8</f>
        <v>3.0497571208685723E-2</v>
      </c>
    </row>
    <row r="18" spans="1:30" x14ac:dyDescent="0.25">
      <c r="A18" s="107"/>
      <c r="B18" s="63"/>
      <c r="C18" s="64" t="s">
        <v>19</v>
      </c>
      <c r="D18" s="65"/>
      <c r="E18" s="7"/>
      <c r="F18" s="7"/>
      <c r="G18" s="68"/>
      <c r="H18" s="7"/>
      <c r="I18" s="7"/>
      <c r="J18" s="7"/>
      <c r="K18" s="7"/>
      <c r="L18" s="69"/>
      <c r="M18" s="69"/>
      <c r="N18" s="69"/>
      <c r="O18" s="68"/>
      <c r="P18" s="69"/>
      <c r="Q18" s="69"/>
      <c r="R18" s="7"/>
      <c r="S18" s="69"/>
      <c r="T18" s="69"/>
      <c r="U18" s="68"/>
      <c r="V18" s="7"/>
      <c r="W18" s="69"/>
      <c r="X18" s="69"/>
      <c r="Y18" s="69"/>
      <c r="Z18" s="7"/>
      <c r="AA18" s="7"/>
      <c r="AB18" s="69"/>
      <c r="AC18" s="7"/>
      <c r="AD18" s="70"/>
    </row>
    <row r="19" spans="1:30" x14ac:dyDescent="0.25">
      <c r="A19" s="111"/>
      <c r="B19" s="57" t="s">
        <v>20</v>
      </c>
      <c r="C19" s="57" t="s">
        <v>21</v>
      </c>
      <c r="D19" s="66">
        <v>254074</v>
      </c>
      <c r="E19" s="7">
        <v>525.63264427930687</v>
      </c>
      <c r="F19" s="67">
        <v>249.44850435328928</v>
      </c>
      <c r="G19" s="68">
        <v>1130.1101852005099</v>
      </c>
      <c r="H19" s="7">
        <v>909.34447460320098</v>
      </c>
      <c r="I19" s="7">
        <f t="shared" ref="I19:I29" si="7">SUM(E19,F19,G19,H19)</f>
        <v>2814.535808436307</v>
      </c>
      <c r="J19" s="7">
        <f t="shared" ref="J19:J29" si="8">D19+I19</f>
        <v>256888.53580843631</v>
      </c>
      <c r="K19" s="7"/>
      <c r="L19" s="69">
        <v>16651.174876905381</v>
      </c>
      <c r="M19" s="69">
        <v>10328.681460088381</v>
      </c>
      <c r="N19" s="69">
        <v>26979.856336993762</v>
      </c>
      <c r="O19" s="68"/>
      <c r="P19" s="69">
        <v>6215.0841467175496</v>
      </c>
      <c r="Q19" s="69">
        <v>1148.4022012214298</v>
      </c>
      <c r="R19" s="7"/>
      <c r="S19" s="69">
        <f t="shared" si="0"/>
        <v>5066.6819454961196</v>
      </c>
      <c r="T19" s="69">
        <v>878.12523473466808</v>
      </c>
      <c r="U19" s="68">
        <f t="shared" si="1"/>
        <v>4188.5567107614515</v>
      </c>
      <c r="V19" s="7"/>
      <c r="W19" s="69">
        <v>6084.1978575329777</v>
      </c>
      <c r="X19" s="69">
        <v>1148.4022012214298</v>
      </c>
      <c r="Y19" s="69">
        <f t="shared" si="5"/>
        <v>878.12523473466808</v>
      </c>
      <c r="Z19" s="7">
        <f t="shared" ref="Z19:Z29" si="9">W19-X19-Y19</f>
        <v>4057.6704215768796</v>
      </c>
      <c r="AA19" s="7"/>
      <c r="AB19" s="69">
        <f t="shared" si="4"/>
        <v>12299.282004250526</v>
      </c>
      <c r="AC19" s="7"/>
      <c r="AD19" s="70">
        <f t="shared" ref="AD19:AD29" si="10">D19/$D$8</f>
        <v>2.6281632213965345E-2</v>
      </c>
    </row>
    <row r="20" spans="1:30" x14ac:dyDescent="0.25">
      <c r="A20" s="111"/>
      <c r="B20" s="57" t="s">
        <v>22</v>
      </c>
      <c r="C20" s="57" t="s">
        <v>23</v>
      </c>
      <c r="D20" s="66">
        <v>207041</v>
      </c>
      <c r="E20" s="7">
        <v>428.32996805746347</v>
      </c>
      <c r="F20" s="67">
        <v>366.88655370044398</v>
      </c>
      <c r="G20" s="68">
        <v>920.90943132354653</v>
      </c>
      <c r="H20" s="7">
        <v>741.01084473941182</v>
      </c>
      <c r="I20" s="7">
        <f t="shared" si="7"/>
        <v>2457.1367978208659</v>
      </c>
      <c r="J20" s="7">
        <f t="shared" si="8"/>
        <v>209498.13679782086</v>
      </c>
      <c r="K20" s="7"/>
      <c r="L20" s="69">
        <v>13568.786643613148</v>
      </c>
      <c r="M20" s="69">
        <v>8416.6838723291585</v>
      </c>
      <c r="N20" s="69">
        <v>21985.470515942307</v>
      </c>
      <c r="O20" s="68"/>
      <c r="P20" s="69">
        <v>4709.0192113399225</v>
      </c>
      <c r="Q20" s="69">
        <v>935.8153142119462</v>
      </c>
      <c r="R20" s="7"/>
      <c r="S20" s="69">
        <f t="shared" si="0"/>
        <v>3773.2038971279762</v>
      </c>
      <c r="T20" s="69">
        <v>2302.3747652653319</v>
      </c>
      <c r="U20" s="68">
        <f t="shared" si="1"/>
        <v>1470.8291318626443</v>
      </c>
      <c r="V20" s="7"/>
      <c r="W20" s="69">
        <v>4957.9193802651398</v>
      </c>
      <c r="X20" s="69">
        <v>935.8153142119462</v>
      </c>
      <c r="Y20" s="69">
        <f t="shared" si="5"/>
        <v>2302.3747652653319</v>
      </c>
      <c r="Z20" s="7">
        <f t="shared" si="9"/>
        <v>1719.7293007878616</v>
      </c>
      <c r="AA20" s="7"/>
      <c r="AB20" s="69">
        <f t="shared" si="4"/>
        <v>9666.9385916050633</v>
      </c>
      <c r="AC20" s="7"/>
      <c r="AD20" s="70">
        <f t="shared" si="10"/>
        <v>2.1416498402873175E-2</v>
      </c>
    </row>
    <row r="21" spans="1:30" x14ac:dyDescent="0.25">
      <c r="A21" s="108"/>
      <c r="B21" s="57" t="s">
        <v>24</v>
      </c>
      <c r="C21" s="57" t="s">
        <v>25</v>
      </c>
      <c r="D21" s="66">
        <v>164131</v>
      </c>
      <c r="E21" s="7">
        <v>339.55702487545722</v>
      </c>
      <c r="F21" s="67">
        <v>177.49299147122798</v>
      </c>
      <c r="G21" s="68">
        <v>730.04760348223306</v>
      </c>
      <c r="H21" s="7">
        <v>587.43365303454107</v>
      </c>
      <c r="I21" s="7">
        <f t="shared" si="7"/>
        <v>1834.5312728634592</v>
      </c>
      <c r="J21" s="7">
        <f t="shared" si="8"/>
        <v>165965.53127286345</v>
      </c>
      <c r="K21" s="7"/>
      <c r="L21" s="69">
        <v>10756.60627896344</v>
      </c>
      <c r="M21" s="69">
        <v>6672.2955388027349</v>
      </c>
      <c r="N21" s="69">
        <v>17428.901817766175</v>
      </c>
      <c r="O21" s="68"/>
      <c r="P21" s="69">
        <v>3893.7637962490726</v>
      </c>
      <c r="Q21" s="69">
        <v>741.86418794789893</v>
      </c>
      <c r="R21" s="7"/>
      <c r="S21" s="69">
        <f t="shared" si="0"/>
        <v>3151.8996083011734</v>
      </c>
      <c r="T21" s="69">
        <v>869.5</v>
      </c>
      <c r="U21" s="68">
        <f t="shared" si="1"/>
        <v>2282.3996083011734</v>
      </c>
      <c r="V21" s="7"/>
      <c r="W21" s="69">
        <v>3930.3725629334176</v>
      </c>
      <c r="X21" s="69">
        <v>741.86418794789893</v>
      </c>
      <c r="Y21" s="69">
        <f t="shared" si="5"/>
        <v>869.5</v>
      </c>
      <c r="Z21" s="7">
        <f t="shared" si="9"/>
        <v>2319.0083749855185</v>
      </c>
      <c r="AA21" s="7"/>
      <c r="AB21" s="69">
        <f t="shared" si="4"/>
        <v>7824.1363591824902</v>
      </c>
      <c r="AC21" s="7"/>
      <c r="AD21" s="70">
        <f t="shared" si="10"/>
        <v>1.6977851243772862E-2</v>
      </c>
    </row>
    <row r="22" spans="1:30" x14ac:dyDescent="0.25">
      <c r="A22" s="111"/>
      <c r="B22" s="57" t="s">
        <v>26</v>
      </c>
      <c r="C22" s="57" t="s">
        <v>27</v>
      </c>
      <c r="D22" s="66">
        <v>173191</v>
      </c>
      <c r="E22" s="7">
        <v>358.30050810148788</v>
      </c>
      <c r="F22" s="67">
        <v>230.54345485401132</v>
      </c>
      <c r="G22" s="68">
        <v>770.34609241819896</v>
      </c>
      <c r="H22" s="7">
        <v>619.85987901557405</v>
      </c>
      <c r="I22" s="7">
        <f t="shared" si="7"/>
        <v>1979.0499343892723</v>
      </c>
      <c r="J22" s="7">
        <f t="shared" si="8"/>
        <v>175170.04993438927</v>
      </c>
      <c r="K22" s="7"/>
      <c r="L22" s="69">
        <v>11350.368900816769</v>
      </c>
      <c r="M22" s="69">
        <v>7040.6049841942377</v>
      </c>
      <c r="N22" s="69">
        <v>18390.973885011008</v>
      </c>
      <c r="O22" s="68"/>
      <c r="P22" s="69">
        <v>4108.8476009568485</v>
      </c>
      <c r="Q22" s="69">
        <v>782.81495010013077</v>
      </c>
      <c r="R22" s="7"/>
      <c r="S22" s="69">
        <f t="shared" si="0"/>
        <v>3326.0326508567177</v>
      </c>
      <c r="T22" s="69">
        <v>891</v>
      </c>
      <c r="U22" s="68">
        <f t="shared" si="1"/>
        <v>2435.0326508567177</v>
      </c>
      <c r="V22" s="7"/>
      <c r="W22" s="69">
        <v>4147.3283812747222</v>
      </c>
      <c r="X22" s="69">
        <v>782.81495010013077</v>
      </c>
      <c r="Y22" s="69">
        <f t="shared" si="5"/>
        <v>891</v>
      </c>
      <c r="Z22" s="7">
        <f t="shared" si="9"/>
        <v>2473.5134311745915</v>
      </c>
      <c r="AA22" s="7"/>
      <c r="AB22" s="69">
        <f t="shared" si="4"/>
        <v>8256.1759822315707</v>
      </c>
      <c r="AC22" s="7"/>
      <c r="AD22" s="70">
        <f t="shared" si="10"/>
        <v>1.7915025405074395E-2</v>
      </c>
    </row>
    <row r="23" spans="1:30" x14ac:dyDescent="0.25">
      <c r="A23" s="108"/>
      <c r="B23" s="57" t="s">
        <v>28</v>
      </c>
      <c r="C23" s="57" t="s">
        <v>29</v>
      </c>
      <c r="D23" s="66">
        <v>139280</v>
      </c>
      <c r="E23" s="7">
        <v>288.14485030039225</v>
      </c>
      <c r="F23" s="67">
        <v>181.03726225825767</v>
      </c>
      <c r="G23" s="68">
        <v>619.5114281458433</v>
      </c>
      <c r="H23" s="7">
        <v>498.49059101967862</v>
      </c>
      <c r="I23" s="7">
        <f t="shared" si="7"/>
        <v>1587.1841317241719</v>
      </c>
      <c r="J23" s="7">
        <f t="shared" si="8"/>
        <v>140867.18413172418</v>
      </c>
      <c r="K23" s="7"/>
      <c r="L23" s="69">
        <v>9127.9534185134307</v>
      </c>
      <c r="M23" s="69">
        <v>5662.0463084027078</v>
      </c>
      <c r="N23" s="69">
        <v>14789.999726916139</v>
      </c>
      <c r="O23" s="68"/>
      <c r="P23" s="69">
        <v>3185.1858123551742</v>
      </c>
      <c r="Q23" s="69">
        <v>629.53886893629704</v>
      </c>
      <c r="R23" s="7"/>
      <c r="S23" s="69">
        <f t="shared" si="0"/>
        <v>2555.6469434188771</v>
      </c>
      <c r="T23" s="69">
        <v>1437</v>
      </c>
      <c r="U23" s="68">
        <f t="shared" si="1"/>
        <v>1118.6469434188771</v>
      </c>
      <c r="V23" s="7"/>
      <c r="W23" s="69">
        <v>3335.2766422270402</v>
      </c>
      <c r="X23" s="69">
        <v>629.53886893629704</v>
      </c>
      <c r="Y23" s="69">
        <f t="shared" si="5"/>
        <v>1437</v>
      </c>
      <c r="Z23" s="7">
        <f t="shared" si="9"/>
        <v>1268.737773290743</v>
      </c>
      <c r="AA23" s="7"/>
      <c r="AB23" s="69">
        <f t="shared" si="4"/>
        <v>6520.4624545822144</v>
      </c>
      <c r="AC23" s="7"/>
      <c r="AD23" s="70">
        <f t="shared" si="10"/>
        <v>1.4407242515019613E-2</v>
      </c>
    </row>
    <row r="24" spans="1:30" x14ac:dyDescent="0.25">
      <c r="A24" s="108"/>
      <c r="B24" s="57" t="s">
        <v>30</v>
      </c>
      <c r="C24" s="57" t="s">
        <v>31</v>
      </c>
      <c r="D24" s="66">
        <v>177504</v>
      </c>
      <c r="E24" s="7">
        <v>367.22331639661712</v>
      </c>
      <c r="F24" s="67">
        <v>196.67976505870573</v>
      </c>
      <c r="G24" s="68">
        <v>789.53013025272674</v>
      </c>
      <c r="H24" s="7">
        <v>635.29633736614755</v>
      </c>
      <c r="I24" s="7">
        <f t="shared" si="7"/>
        <v>1988.7295490741972</v>
      </c>
      <c r="J24" s="7">
        <f t="shared" si="8"/>
        <v>179492.7295490742</v>
      </c>
      <c r="K24" s="7"/>
      <c r="L24" s="69">
        <v>11633.028744972775</v>
      </c>
      <c r="M24" s="69">
        <v>7215.9381671935262</v>
      </c>
      <c r="N24" s="69">
        <v>18848.966912166303</v>
      </c>
      <c r="O24" s="68"/>
      <c r="P24" s="69">
        <v>4201.8032383475083</v>
      </c>
      <c r="Q24" s="69">
        <v>802.309501663329</v>
      </c>
      <c r="R24" s="7"/>
      <c r="S24" s="69">
        <f t="shared" si="0"/>
        <v>3399.4937366841796</v>
      </c>
      <c r="T24" s="69">
        <v>1213.5</v>
      </c>
      <c r="U24" s="68">
        <f t="shared" si="1"/>
        <v>2185.9937366841796</v>
      </c>
      <c r="V24" s="7"/>
      <c r="W24" s="69">
        <v>4250.6098872908433</v>
      </c>
      <c r="X24" s="69">
        <v>802.309501663329</v>
      </c>
      <c r="Y24" s="69">
        <f t="shared" si="5"/>
        <v>1213.5</v>
      </c>
      <c r="Z24" s="7">
        <f t="shared" si="9"/>
        <v>2234.8003856275145</v>
      </c>
      <c r="AA24" s="7"/>
      <c r="AB24" s="69">
        <f t="shared" si="4"/>
        <v>8452.4131256383516</v>
      </c>
      <c r="AC24" s="7"/>
      <c r="AD24" s="70">
        <f t="shared" si="10"/>
        <v>1.8361165819830855E-2</v>
      </c>
    </row>
    <row r="25" spans="1:30" x14ac:dyDescent="0.25">
      <c r="A25" s="108"/>
      <c r="B25" s="57" t="s">
        <v>32</v>
      </c>
      <c r="C25" s="57" t="s">
        <v>33</v>
      </c>
      <c r="D25" s="66">
        <v>139900</v>
      </c>
      <c r="E25" s="7">
        <v>289.42751692292416</v>
      </c>
      <c r="F25" s="67">
        <v>185.70842939808645</v>
      </c>
      <c r="G25" s="68">
        <v>622.26916138428692</v>
      </c>
      <c r="H25" s="7">
        <v>500.70960427665875</v>
      </c>
      <c r="I25" s="7">
        <f t="shared" si="7"/>
        <v>1598.1147119819561</v>
      </c>
      <c r="J25" s="7">
        <f t="shared" si="8"/>
        <v>141498.11471198197</v>
      </c>
      <c r="K25" s="7"/>
      <c r="L25" s="69">
        <v>9168.5861807153142</v>
      </c>
      <c r="M25" s="69">
        <v>5687.2507075354597</v>
      </c>
      <c r="N25" s="69">
        <v>14855.836888250773</v>
      </c>
      <c r="O25" s="68"/>
      <c r="P25" s="69">
        <v>3350.1639992173109</v>
      </c>
      <c r="Q25" s="69">
        <v>632.34123897320467</v>
      </c>
      <c r="R25" s="7"/>
      <c r="S25" s="69">
        <f t="shared" si="0"/>
        <v>2717.8227602441061</v>
      </c>
      <c r="T25" s="69">
        <v>0</v>
      </c>
      <c r="U25" s="68">
        <f t="shared" si="1"/>
        <v>2717.8227602441061</v>
      </c>
      <c r="V25" s="7"/>
      <c r="W25" s="69">
        <v>3350.1235083828469</v>
      </c>
      <c r="X25" s="69">
        <v>632.34123897320467</v>
      </c>
      <c r="Y25" s="69">
        <f t="shared" si="5"/>
        <v>0</v>
      </c>
      <c r="Z25" s="7">
        <f t="shared" si="9"/>
        <v>2717.7822694096421</v>
      </c>
      <c r="AA25" s="7"/>
      <c r="AB25" s="69">
        <f t="shared" si="4"/>
        <v>6700.2875076001583</v>
      </c>
      <c r="AC25" s="7"/>
      <c r="AD25" s="70">
        <f t="shared" si="10"/>
        <v>1.4471375846146207E-2</v>
      </c>
    </row>
    <row r="26" spans="1:30" x14ac:dyDescent="0.25">
      <c r="A26" s="108"/>
      <c r="B26" s="57" t="s">
        <v>34</v>
      </c>
      <c r="C26" s="57" t="s">
        <v>35</v>
      </c>
      <c r="D26" s="66">
        <v>123815</v>
      </c>
      <c r="E26" s="7">
        <v>256.15059333675379</v>
      </c>
      <c r="F26" s="67">
        <v>154.28256175309031</v>
      </c>
      <c r="G26" s="68">
        <v>550.72377567402066</v>
      </c>
      <c r="H26" s="7">
        <v>443.14052647258404</v>
      </c>
      <c r="I26" s="7">
        <f t="shared" si="7"/>
        <v>1404.2974572364487</v>
      </c>
      <c r="J26" s="7">
        <f t="shared" si="8"/>
        <v>125219.29745723645</v>
      </c>
      <c r="K26" s="7"/>
      <c r="L26" s="69">
        <v>8114.4281484293542</v>
      </c>
      <c r="M26" s="69">
        <v>5033.3591590672122</v>
      </c>
      <c r="N26" s="69">
        <v>13147.787307496566</v>
      </c>
      <c r="O26" s="68"/>
      <c r="P26" s="69">
        <v>2983.2357516726879</v>
      </c>
      <c r="Q26" s="69">
        <v>559.63781632213966</v>
      </c>
      <c r="R26" s="7"/>
      <c r="S26" s="69">
        <f t="shared" si="0"/>
        <v>2423.5979353505481</v>
      </c>
      <c r="T26" s="69">
        <v>8.1770426446471909</v>
      </c>
      <c r="U26" s="68">
        <f t="shared" si="1"/>
        <v>2415.4208927059008</v>
      </c>
      <c r="V26" s="7"/>
      <c r="W26" s="69">
        <v>2964.9431178729251</v>
      </c>
      <c r="X26" s="69">
        <v>559.63781632213966</v>
      </c>
      <c r="Y26" s="69">
        <f t="shared" si="5"/>
        <v>8.1770426446471909</v>
      </c>
      <c r="Z26" s="7">
        <f t="shared" si="9"/>
        <v>2397.1282589061379</v>
      </c>
      <c r="AA26" s="7"/>
      <c r="AB26" s="69">
        <f t="shared" si="4"/>
        <v>5948.1788695456125</v>
      </c>
      <c r="AC26" s="7"/>
      <c r="AD26" s="70">
        <f t="shared" si="10"/>
        <v>1.2807529666837689E-2</v>
      </c>
    </row>
    <row r="27" spans="1:30" x14ac:dyDescent="0.25">
      <c r="A27" s="111"/>
      <c r="B27" s="57" t="s">
        <v>36</v>
      </c>
      <c r="C27" s="57" t="s">
        <v>37</v>
      </c>
      <c r="D27" s="66">
        <v>195677</v>
      </c>
      <c r="E27" s="7">
        <v>404.81993015673362</v>
      </c>
      <c r="F27" s="7">
        <v>257.73891723910401</v>
      </c>
      <c r="G27" s="7">
        <v>870.36284983697726</v>
      </c>
      <c r="H27" s="7">
        <v>700.33847917114917</v>
      </c>
      <c r="I27" s="7">
        <v>2233.2601764039641</v>
      </c>
      <c r="J27" s="7">
        <f t="shared" si="8"/>
        <v>197910.26017640397</v>
      </c>
      <c r="K27" s="7"/>
      <c r="L27" s="69">
        <v>12824.027434480562</v>
      </c>
      <c r="M27" s="69">
        <v>7954.7116275798153</v>
      </c>
      <c r="N27" s="69">
        <v>20778.739062060376</v>
      </c>
      <c r="O27" s="68"/>
      <c r="P27" s="69">
        <v>4583.7659583647583</v>
      </c>
      <c r="Q27" s="69">
        <v>884.45058340643163</v>
      </c>
      <c r="R27" s="7"/>
      <c r="S27" s="69">
        <f t="shared" si="0"/>
        <v>3699.3153749583266</v>
      </c>
      <c r="T27" s="69">
        <f>SUM(CCG!T72:T73)</f>
        <v>2431</v>
      </c>
      <c r="U27" s="68">
        <f t="shared" si="1"/>
        <v>1268.3153749583266</v>
      </c>
      <c r="V27" s="7"/>
      <c r="W27" s="69">
        <v>4685.7906915641915</v>
      </c>
      <c r="X27" s="69">
        <v>884.45058340643163</v>
      </c>
      <c r="Y27" s="69">
        <f t="shared" si="5"/>
        <v>2431</v>
      </c>
      <c r="Z27" s="7">
        <f t="shared" si="9"/>
        <v>1370.3401081577599</v>
      </c>
      <c r="AA27" s="7"/>
      <c r="AB27" s="69">
        <f t="shared" si="4"/>
        <v>9269.5566499289489</v>
      </c>
      <c r="AC27" s="7"/>
      <c r="AD27" s="70">
        <f t="shared" si="10"/>
        <v>2.024099650783668E-2</v>
      </c>
    </row>
    <row r="28" spans="1:30" x14ac:dyDescent="0.25">
      <c r="A28" s="108"/>
      <c r="B28" s="57" t="s">
        <v>38</v>
      </c>
      <c r="C28" s="57" t="s">
        <v>39</v>
      </c>
      <c r="D28" s="66">
        <v>82952</v>
      </c>
      <c r="E28" s="7">
        <v>171.61251882623591</v>
      </c>
      <c r="F28" s="67">
        <v>105.35344914445569</v>
      </c>
      <c r="G28" s="68">
        <v>368.96691547640722</v>
      </c>
      <c r="H28" s="7">
        <v>296.88965756938813</v>
      </c>
      <c r="I28" s="7">
        <f t="shared" si="7"/>
        <v>942.82254101648709</v>
      </c>
      <c r="J28" s="7">
        <f t="shared" si="8"/>
        <v>83894.822541016489</v>
      </c>
      <c r="K28" s="7"/>
      <c r="L28" s="69">
        <v>5436.4014357590904</v>
      </c>
      <c r="M28" s="69">
        <v>3372.1859949355357</v>
      </c>
      <c r="N28" s="69">
        <v>8808.5874306946262</v>
      </c>
      <c r="O28" s="68"/>
      <c r="P28" s="69">
        <v>1956.3218713760316</v>
      </c>
      <c r="Q28" s="69">
        <v>374.93903113156023</v>
      </c>
      <c r="R28" s="7"/>
      <c r="S28" s="69">
        <f t="shared" si="0"/>
        <v>1581.3828402444715</v>
      </c>
      <c r="T28" s="69">
        <v>236</v>
      </c>
      <c r="U28" s="68">
        <f t="shared" si="1"/>
        <v>1345.3828402444715</v>
      </c>
      <c r="V28" s="7"/>
      <c r="W28" s="69">
        <v>1986.4149054136806</v>
      </c>
      <c r="X28" s="69">
        <v>374.93903113156023</v>
      </c>
      <c r="Y28" s="69">
        <f t="shared" si="5"/>
        <v>236</v>
      </c>
      <c r="Z28" s="7">
        <f t="shared" si="9"/>
        <v>1375.4758742821205</v>
      </c>
      <c r="AA28" s="7"/>
      <c r="AB28" s="69">
        <f t="shared" si="4"/>
        <v>3942.7367767897122</v>
      </c>
      <c r="AC28" s="7"/>
      <c r="AD28" s="70">
        <f t="shared" si="10"/>
        <v>8.5806259413117956E-3</v>
      </c>
    </row>
    <row r="29" spans="1:30" x14ac:dyDescent="0.25">
      <c r="A29" s="108"/>
      <c r="B29" s="57" t="s">
        <v>40</v>
      </c>
      <c r="C29" s="57" t="s">
        <v>41</v>
      </c>
      <c r="D29" s="66">
        <v>186050</v>
      </c>
      <c r="E29" s="7">
        <v>384.90342761622617</v>
      </c>
      <c r="F29" s="67">
        <v>263.13484231551132</v>
      </c>
      <c r="G29" s="68">
        <v>827.54236937488622</v>
      </c>
      <c r="H29" s="7">
        <v>665.88292977607125</v>
      </c>
      <c r="I29" s="7">
        <f t="shared" si="7"/>
        <v>2141.4635690826949</v>
      </c>
      <c r="J29" s="7">
        <f t="shared" si="8"/>
        <v>188191.4635690827</v>
      </c>
      <c r="K29" s="7"/>
      <c r="L29" s="69">
        <v>12193.105496226479</v>
      </c>
      <c r="M29" s="69">
        <v>7563.3523526588442</v>
      </c>
      <c r="N29" s="69">
        <v>19756.457848885322</v>
      </c>
      <c r="O29" s="68"/>
      <c r="P29" s="69">
        <v>4345.6215541707124</v>
      </c>
      <c r="Q29" s="69">
        <v>840.93700865593087</v>
      </c>
      <c r="R29" s="7"/>
      <c r="S29" s="69">
        <f t="shared" si="0"/>
        <v>3504.6845455147813</v>
      </c>
      <c r="T29" s="69">
        <v>517.5</v>
      </c>
      <c r="U29" s="68">
        <f t="shared" si="1"/>
        <v>2987.1845455147813</v>
      </c>
      <c r="V29" s="7"/>
      <c r="W29" s="69">
        <v>4455.2571746578178</v>
      </c>
      <c r="X29" s="69">
        <v>840.93700865593087</v>
      </c>
      <c r="Y29" s="69">
        <f t="shared" si="5"/>
        <v>517.5</v>
      </c>
      <c r="Z29" s="7">
        <f t="shared" si="9"/>
        <v>3096.8201660018867</v>
      </c>
      <c r="AA29" s="7"/>
      <c r="AB29" s="69">
        <f t="shared" si="4"/>
        <v>8800.8787288285312</v>
      </c>
      <c r="AC29" s="7"/>
      <c r="AD29" s="70">
        <f t="shared" si="10"/>
        <v>1.9245171380811308E-2</v>
      </c>
    </row>
    <row r="30" spans="1:30" x14ac:dyDescent="0.25">
      <c r="A30" s="107"/>
      <c r="B30" s="63"/>
      <c r="C30" s="64" t="s">
        <v>42</v>
      </c>
      <c r="D30" s="65"/>
      <c r="E30" s="7"/>
      <c r="F30" s="7"/>
      <c r="G30" s="68"/>
      <c r="H30" s="7"/>
      <c r="I30" s="7"/>
      <c r="J30" s="7"/>
      <c r="K30" s="7"/>
      <c r="L30" s="69"/>
      <c r="M30" s="69"/>
      <c r="N30" s="69"/>
      <c r="O30" s="68"/>
      <c r="P30" s="69"/>
      <c r="Q30" s="69"/>
      <c r="R30" s="7"/>
      <c r="S30" s="69"/>
      <c r="T30" s="69"/>
      <c r="U30" s="68"/>
      <c r="V30" s="7"/>
      <c r="W30" s="69"/>
      <c r="X30" s="69"/>
      <c r="Y30" s="69"/>
      <c r="Z30" s="7"/>
      <c r="AA30" s="7"/>
      <c r="AB30" s="69"/>
      <c r="AC30" s="7"/>
      <c r="AD30" s="70"/>
    </row>
    <row r="31" spans="1:30" x14ac:dyDescent="0.25">
      <c r="A31" s="108"/>
      <c r="B31" s="57" t="s">
        <v>43</v>
      </c>
      <c r="C31" s="57" t="s">
        <v>44</v>
      </c>
      <c r="D31" s="66">
        <v>157628</v>
      </c>
      <c r="E31" s="7">
        <v>326.10350705880404</v>
      </c>
      <c r="F31" s="67">
        <v>181.81200350080709</v>
      </c>
      <c r="G31" s="68">
        <v>701.12254017642874</v>
      </c>
      <c r="H31" s="7">
        <v>564.15906721173099</v>
      </c>
      <c r="I31" s="7">
        <f t="shared" ref="I31:I36" si="11">SUM(E31,F31,G31,H31)</f>
        <v>1773.1971179477709</v>
      </c>
      <c r="J31" s="7">
        <f t="shared" ref="J31:J36" si="12">D31+I31</f>
        <v>159401.19711794777</v>
      </c>
      <c r="K31" s="7"/>
      <c r="L31" s="69">
        <v>10330.421032836266</v>
      </c>
      <c r="M31" s="69">
        <v>6407.9339137054994</v>
      </c>
      <c r="N31" s="69">
        <v>16738.354946541764</v>
      </c>
      <c r="O31" s="68"/>
      <c r="P31" s="69">
        <v>3759.787605702747</v>
      </c>
      <c r="Q31" s="69">
        <v>712.47094222207511</v>
      </c>
      <c r="R31" s="7"/>
      <c r="S31" s="69">
        <f t="shared" si="0"/>
        <v>3047.3166634806721</v>
      </c>
      <c r="T31" s="69">
        <v>661.5</v>
      </c>
      <c r="U31" s="68">
        <f t="shared" si="1"/>
        <v>2385.8166634806721</v>
      </c>
      <c r="V31" s="7"/>
      <c r="W31" s="69">
        <v>3774.6480942056569</v>
      </c>
      <c r="X31" s="69">
        <v>712.47094222207511</v>
      </c>
      <c r="Y31" s="69">
        <f t="shared" si="5"/>
        <v>661.5</v>
      </c>
      <c r="Z31" s="7">
        <f t="shared" ref="Z31:Z36" si="13">W31-X31-Y31</f>
        <v>2400.677151983582</v>
      </c>
      <c r="AA31" s="7"/>
      <c r="AB31" s="69">
        <f t="shared" si="4"/>
        <v>7534.4356999084039</v>
      </c>
      <c r="AC31" s="7"/>
      <c r="AD31" s="70">
        <f t="shared" ref="AD31:AD36" si="14">D31/$D$8</f>
        <v>1.6305175352940203E-2</v>
      </c>
    </row>
    <row r="32" spans="1:30" x14ac:dyDescent="0.25">
      <c r="A32" s="108"/>
      <c r="B32" s="57" t="s">
        <v>45</v>
      </c>
      <c r="C32" s="57" t="s">
        <v>46</v>
      </c>
      <c r="D32" s="66">
        <v>152953</v>
      </c>
      <c r="E32" s="7">
        <v>316.43178696148686</v>
      </c>
      <c r="F32" s="67">
        <v>163.48630595710142</v>
      </c>
      <c r="G32" s="68">
        <v>680.32834196719682</v>
      </c>
      <c r="H32" s="7">
        <v>547.42699144337234</v>
      </c>
      <c r="I32" s="7">
        <f t="shared" si="11"/>
        <v>1707.6734263291576</v>
      </c>
      <c r="J32" s="7">
        <f t="shared" si="12"/>
        <v>154660.67342632916</v>
      </c>
      <c r="K32" s="7"/>
      <c r="L32" s="69">
        <v>10024.036898491418</v>
      </c>
      <c r="M32" s="69">
        <v>6217.8846137932169</v>
      </c>
      <c r="N32" s="69">
        <v>16241.921512284634</v>
      </c>
      <c r="O32" s="68"/>
      <c r="P32" s="69">
        <v>3573.7445877510731</v>
      </c>
      <c r="Q32" s="69">
        <v>691.34016815345649</v>
      </c>
      <c r="R32" s="7"/>
      <c r="S32" s="69">
        <f t="shared" si="0"/>
        <v>2882.4044195976167</v>
      </c>
      <c r="T32" s="69">
        <v>743.32295735535286</v>
      </c>
      <c r="U32" s="68">
        <f t="shared" si="1"/>
        <v>2139.081462242264</v>
      </c>
      <c r="V32" s="7"/>
      <c r="W32" s="69">
        <v>3662.6979340792109</v>
      </c>
      <c r="X32" s="69">
        <v>691.34016815345649</v>
      </c>
      <c r="Y32" s="69">
        <f t="shared" si="5"/>
        <v>743.32295735535286</v>
      </c>
      <c r="Z32" s="7">
        <f t="shared" si="13"/>
        <v>2228.0348085704018</v>
      </c>
      <c r="AA32" s="7"/>
      <c r="AB32" s="69">
        <f t="shared" si="4"/>
        <v>7236.442521830284</v>
      </c>
      <c r="AC32" s="7"/>
      <c r="AD32" s="70">
        <f t="shared" si="14"/>
        <v>1.5821589348074344E-2</v>
      </c>
    </row>
    <row r="33" spans="1:30" x14ac:dyDescent="0.25">
      <c r="A33" s="108"/>
      <c r="B33" s="57" t="s">
        <v>47</v>
      </c>
      <c r="C33" s="57" t="s">
        <v>48</v>
      </c>
      <c r="D33" s="66">
        <v>237401</v>
      </c>
      <c r="E33" s="7">
        <v>491.13925621886426</v>
      </c>
      <c r="F33" s="67">
        <v>250.14372669997576</v>
      </c>
      <c r="G33" s="68">
        <v>1055.9494008705583</v>
      </c>
      <c r="H33" s="7">
        <v>849.67091325863521</v>
      </c>
      <c r="I33" s="7">
        <f t="shared" si="11"/>
        <v>2646.9032970480334</v>
      </c>
      <c r="J33" s="7">
        <f t="shared" si="12"/>
        <v>240047.90329704803</v>
      </c>
      <c r="K33" s="7"/>
      <c r="L33" s="69">
        <v>15558.481257240859</v>
      </c>
      <c r="M33" s="69">
        <v>9650.8863847006833</v>
      </c>
      <c r="N33" s="69">
        <v>25209.367641941542</v>
      </c>
      <c r="O33" s="68"/>
      <c r="P33" s="69">
        <v>5635.0421200347046</v>
      </c>
      <c r="Q33" s="69">
        <v>1073.0410469869746</v>
      </c>
      <c r="R33" s="7"/>
      <c r="S33" s="69">
        <f t="shared" si="0"/>
        <v>4562.0010730477297</v>
      </c>
      <c r="T33" s="69">
        <v>1222</v>
      </c>
      <c r="U33" s="68">
        <f t="shared" si="1"/>
        <v>3340.0010730477297</v>
      </c>
      <c r="V33" s="7"/>
      <c r="W33" s="69">
        <v>5684.9368907333537</v>
      </c>
      <c r="X33" s="69">
        <v>1073.0410469869746</v>
      </c>
      <c r="Y33" s="69">
        <f t="shared" si="5"/>
        <v>1222</v>
      </c>
      <c r="Z33" s="7">
        <f t="shared" si="13"/>
        <v>3389.8958437463789</v>
      </c>
      <c r="AA33" s="7"/>
      <c r="AB33" s="69">
        <f t="shared" si="4"/>
        <v>11319.979010768058</v>
      </c>
      <c r="AC33" s="7"/>
      <c r="AD33" s="70">
        <f t="shared" si="14"/>
        <v>2.4556962810943214E-2</v>
      </c>
    </row>
    <row r="34" spans="1:30" x14ac:dyDescent="0.25">
      <c r="A34" s="108"/>
      <c r="B34" s="57" t="s">
        <v>49</v>
      </c>
      <c r="C34" s="57" t="s">
        <v>50</v>
      </c>
      <c r="D34" s="66">
        <v>190963</v>
      </c>
      <c r="E34" s="7">
        <v>395.06752619122489</v>
      </c>
      <c r="F34" s="67">
        <v>197.97705904549665</v>
      </c>
      <c r="G34" s="68">
        <v>849.39518131113346</v>
      </c>
      <c r="H34" s="7">
        <v>683.466820310819</v>
      </c>
      <c r="I34" s="7">
        <f t="shared" si="11"/>
        <v>2125.906586858674</v>
      </c>
      <c r="J34" s="7">
        <f t="shared" si="12"/>
        <v>193088.90658685868</v>
      </c>
      <c r="K34" s="7"/>
      <c r="L34" s="69">
        <v>12515.08736831979</v>
      </c>
      <c r="M34" s="69">
        <v>7763.0768896575692</v>
      </c>
      <c r="N34" s="69">
        <v>20278.164257977358</v>
      </c>
      <c r="O34" s="68"/>
      <c r="P34" s="69">
        <v>4590.7756333381431</v>
      </c>
      <c r="Q34" s="69">
        <v>863.14353122258808</v>
      </c>
      <c r="R34" s="7"/>
      <c r="S34" s="69">
        <f t="shared" si="0"/>
        <v>3727.632102115555</v>
      </c>
      <c r="T34" s="69">
        <v>237</v>
      </c>
      <c r="U34" s="68">
        <f t="shared" si="1"/>
        <v>3490.632102115555</v>
      </c>
      <c r="V34" s="7"/>
      <c r="W34" s="69">
        <v>4572.9066156634281</v>
      </c>
      <c r="X34" s="69">
        <v>863.14353122258808</v>
      </c>
      <c r="Y34" s="69">
        <f t="shared" si="5"/>
        <v>237</v>
      </c>
      <c r="Z34" s="7">
        <f t="shared" si="13"/>
        <v>3472.76308444084</v>
      </c>
      <c r="AA34" s="7"/>
      <c r="AB34" s="69">
        <f t="shared" si="4"/>
        <v>9163.6822490015711</v>
      </c>
      <c r="AC34" s="7"/>
      <c r="AD34" s="70">
        <f t="shared" si="14"/>
        <v>1.9753376309561244E-2</v>
      </c>
    </row>
    <row r="35" spans="1:30" x14ac:dyDescent="0.25">
      <c r="A35" s="108"/>
      <c r="B35" s="57" t="s">
        <v>51</v>
      </c>
      <c r="C35" s="57" t="s">
        <v>52</v>
      </c>
      <c r="D35" s="66">
        <v>189313</v>
      </c>
      <c r="E35" s="7">
        <v>391.65397792158359</v>
      </c>
      <c r="F35" s="67">
        <v>226.83560233834942</v>
      </c>
      <c r="G35" s="68">
        <v>842.0560525314047</v>
      </c>
      <c r="H35" s="7">
        <v>677.56138180433959</v>
      </c>
      <c r="I35" s="7">
        <f t="shared" si="11"/>
        <v>2138.1070145956774</v>
      </c>
      <c r="J35" s="7">
        <f t="shared" si="12"/>
        <v>191451.10701459568</v>
      </c>
      <c r="K35" s="7"/>
      <c r="L35" s="69">
        <v>12406.951791492196</v>
      </c>
      <c r="M35" s="69">
        <v>7696.0006661591169</v>
      </c>
      <c r="N35" s="69">
        <v>20102.952457651314</v>
      </c>
      <c r="O35" s="68"/>
      <c r="P35" s="69">
        <v>4425.2544079879408</v>
      </c>
      <c r="Q35" s="69">
        <v>855.68561096307576</v>
      </c>
      <c r="R35" s="7"/>
      <c r="S35" s="69">
        <f t="shared" si="0"/>
        <v>3569.568797024865</v>
      </c>
      <c r="T35" s="69">
        <v>0</v>
      </c>
      <c r="U35" s="68">
        <f t="shared" si="1"/>
        <v>3569.568797024865</v>
      </c>
      <c r="V35" s="7"/>
      <c r="W35" s="69">
        <v>4533.3947944423298</v>
      </c>
      <c r="X35" s="69">
        <v>855.68561096307576</v>
      </c>
      <c r="Y35" s="69">
        <f t="shared" si="5"/>
        <v>0</v>
      </c>
      <c r="Z35" s="7">
        <f t="shared" si="13"/>
        <v>3677.7091834792541</v>
      </c>
      <c r="AA35" s="7"/>
      <c r="AB35" s="69">
        <f t="shared" si="4"/>
        <v>8958.6492024302715</v>
      </c>
      <c r="AC35" s="7"/>
      <c r="AD35" s="70">
        <f t="shared" si="14"/>
        <v>1.9582698896079179E-2</v>
      </c>
    </row>
    <row r="36" spans="1:30" x14ac:dyDescent="0.25">
      <c r="A36" s="108"/>
      <c r="B36" s="57" t="s">
        <v>53</v>
      </c>
      <c r="C36" s="57" t="s">
        <v>54</v>
      </c>
      <c r="D36" s="66">
        <v>171222</v>
      </c>
      <c r="E36" s="7">
        <v>354.22700716638258</v>
      </c>
      <c r="F36" s="67">
        <v>214.63967568144241</v>
      </c>
      <c r="G36" s="68">
        <v>761.58806540772252</v>
      </c>
      <c r="H36" s="7">
        <v>612.81272239784187</v>
      </c>
      <c r="I36" s="7">
        <f t="shared" si="11"/>
        <v>1943.2674706533894</v>
      </c>
      <c r="J36" s="7">
        <f t="shared" si="12"/>
        <v>173165.2674706534</v>
      </c>
      <c r="K36" s="7"/>
      <c r="L36" s="69">
        <v>11221.327112469175</v>
      </c>
      <c r="M36" s="69">
        <v>6960.5606908194177</v>
      </c>
      <c r="N36" s="69">
        <v>18181.887803288591</v>
      </c>
      <c r="O36" s="68"/>
      <c r="P36" s="69">
        <v>4066.6722536171974</v>
      </c>
      <c r="Q36" s="69">
        <v>773.91516525711268</v>
      </c>
      <c r="R36" s="7"/>
      <c r="S36" s="69">
        <f t="shared" si="0"/>
        <v>3292.7570883600847</v>
      </c>
      <c r="T36" s="69">
        <v>1160</v>
      </c>
      <c r="U36" s="68">
        <f t="shared" si="1"/>
        <v>2132.7570883600847</v>
      </c>
      <c r="V36" s="7"/>
      <c r="W36" s="69">
        <v>4100.1776079508782</v>
      </c>
      <c r="X36" s="69">
        <v>773.91516525711268</v>
      </c>
      <c r="Y36" s="69">
        <f t="shared" si="5"/>
        <v>1160</v>
      </c>
      <c r="Z36" s="7">
        <f t="shared" si="13"/>
        <v>2166.2624426937655</v>
      </c>
      <c r="AA36" s="7"/>
      <c r="AB36" s="69">
        <f t="shared" si="4"/>
        <v>8166.8498615680755</v>
      </c>
      <c r="AC36" s="7"/>
      <c r="AD36" s="70">
        <f t="shared" si="14"/>
        <v>1.7711350358319129E-2</v>
      </c>
    </row>
    <row r="37" spans="1:30" x14ac:dyDescent="0.25">
      <c r="A37" s="107"/>
      <c r="B37" s="63"/>
      <c r="C37" s="64" t="s">
        <v>55</v>
      </c>
      <c r="D37" s="65"/>
      <c r="E37" s="7"/>
      <c r="F37" s="7"/>
      <c r="G37" s="68"/>
      <c r="H37" s="7"/>
      <c r="I37" s="7"/>
      <c r="J37" s="7"/>
      <c r="K37" s="7"/>
      <c r="L37" s="69"/>
      <c r="M37" s="69"/>
      <c r="N37" s="69"/>
      <c r="O37" s="68"/>
      <c r="P37" s="69"/>
      <c r="Q37" s="69"/>
      <c r="R37" s="7"/>
      <c r="S37" s="69"/>
      <c r="T37" s="69"/>
      <c r="U37" s="68"/>
      <c r="V37" s="7"/>
      <c r="W37" s="69"/>
      <c r="X37" s="69"/>
      <c r="Y37" s="69"/>
      <c r="Z37" s="7"/>
      <c r="AA37" s="7"/>
      <c r="AB37" s="69"/>
      <c r="AC37" s="7"/>
      <c r="AD37" s="70"/>
    </row>
    <row r="38" spans="1:30" x14ac:dyDescent="0.25">
      <c r="A38" s="108"/>
      <c r="B38" s="57" t="s">
        <v>56</v>
      </c>
      <c r="C38" s="57" t="s">
        <v>57</v>
      </c>
      <c r="D38" s="66">
        <v>263587</v>
      </c>
      <c r="E38" s="7">
        <v>545.31330166663906</v>
      </c>
      <c r="F38" s="67">
        <v>266.93811750620847</v>
      </c>
      <c r="G38" s="68">
        <v>1172.423598583274</v>
      </c>
      <c r="H38" s="7">
        <v>943.39201188328559</v>
      </c>
      <c r="I38" s="7">
        <f>SUM(E38,F38,G38,H38)</f>
        <v>2928.0670296394073</v>
      </c>
      <c r="J38" s="7">
        <f>D38+I38</f>
        <v>266515.06702963938</v>
      </c>
      <c r="K38" s="7"/>
      <c r="L38" s="69">
        <v>17274.625629851376</v>
      </c>
      <c r="M38" s="69">
        <v>10715.406377749458</v>
      </c>
      <c r="N38" s="69">
        <v>27990.032007600836</v>
      </c>
      <c r="O38" s="68"/>
      <c r="P38" s="69">
        <v>6186.7526894591492</v>
      </c>
      <c r="Q38" s="69">
        <v>1191.4005014812731</v>
      </c>
      <c r="R38" s="7"/>
      <c r="S38" s="69">
        <f t="shared" si="0"/>
        <v>4995.3521879778764</v>
      </c>
      <c r="T38" s="69">
        <v>4967.5</v>
      </c>
      <c r="U38" s="68">
        <f t="shared" si="1"/>
        <v>27.852187977876383</v>
      </c>
      <c r="V38" s="7"/>
      <c r="W38" s="69">
        <v>6312.0014667913474</v>
      </c>
      <c r="X38" s="69">
        <v>1191.4005014812731</v>
      </c>
      <c r="Y38" s="69">
        <f t="shared" si="5"/>
        <v>4967.5</v>
      </c>
      <c r="Z38" s="7">
        <f t="shared" ref="Z38:Z42" si="15">W38-X38-Y38</f>
        <v>153.10096531007457</v>
      </c>
      <c r="AA38" s="7"/>
      <c r="AB38" s="69">
        <f t="shared" si="4"/>
        <v>12498.754156250496</v>
      </c>
      <c r="AC38" s="7"/>
      <c r="AD38" s="70">
        <f>D38/$D$8</f>
        <v>2.7265665083331954E-2</v>
      </c>
    </row>
    <row r="39" spans="1:30" x14ac:dyDescent="0.25">
      <c r="A39" s="108"/>
      <c r="B39" s="57" t="s">
        <v>58</v>
      </c>
      <c r="C39" s="57" t="s">
        <v>59</v>
      </c>
      <c r="D39" s="66">
        <v>359496</v>
      </c>
      <c r="E39" s="7">
        <v>743.73148408665861</v>
      </c>
      <c r="F39" s="67">
        <v>394.15244710758662</v>
      </c>
      <c r="G39" s="68">
        <v>1599.0226907863162</v>
      </c>
      <c r="H39" s="7">
        <v>1286.6554674699194</v>
      </c>
      <c r="I39" s="7">
        <f>SUM(E39,F39,G39,H39)</f>
        <v>4023.5620894504809</v>
      </c>
      <c r="J39" s="7">
        <f>D39+I39</f>
        <v>363519.56208945048</v>
      </c>
      <c r="K39" s="7"/>
      <c r="L39" s="69">
        <v>23560.186258916605</v>
      </c>
      <c r="M39" s="69">
        <v>14614.323662302842</v>
      </c>
      <c r="N39" s="69">
        <v>38174.509921219447</v>
      </c>
      <c r="O39" s="68"/>
      <c r="P39" s="69">
        <v>8433.3659432527056</v>
      </c>
      <c r="Q39" s="69">
        <v>1624.9045464325318</v>
      </c>
      <c r="R39" s="7"/>
      <c r="S39" s="69">
        <f t="shared" si="0"/>
        <v>6808.4613968201738</v>
      </c>
      <c r="T39" s="69">
        <v>6770.5</v>
      </c>
      <c r="U39" s="68">
        <f t="shared" si="1"/>
        <v>37.961396820173832</v>
      </c>
      <c r="V39" s="7"/>
      <c r="W39" s="69">
        <v>8608.6919283030747</v>
      </c>
      <c r="X39" s="69">
        <v>1624.9045464325318</v>
      </c>
      <c r="Y39" s="69">
        <f t="shared" si="5"/>
        <v>6770.5</v>
      </c>
      <c r="Z39" s="7">
        <f t="shared" si="15"/>
        <v>213.28738187054296</v>
      </c>
      <c r="AA39" s="7"/>
      <c r="AB39" s="69">
        <f t="shared" si="4"/>
        <v>17042.057871555779</v>
      </c>
      <c r="AC39" s="7"/>
      <c r="AD39" s="70">
        <f>D39/$D$8</f>
        <v>3.7186574204332933E-2</v>
      </c>
    </row>
    <row r="40" spans="1:30" x14ac:dyDescent="0.25">
      <c r="A40" s="108"/>
      <c r="B40" s="57" t="s">
        <v>60</v>
      </c>
      <c r="C40" s="57" t="s">
        <v>61</v>
      </c>
      <c r="D40" s="66">
        <v>393816</v>
      </c>
      <c r="E40" s="7">
        <v>814.73328809519865</v>
      </c>
      <c r="F40" s="67">
        <v>365.45066963800593</v>
      </c>
      <c r="G40" s="68">
        <v>1751.6765694046771</v>
      </c>
      <c r="H40" s="7">
        <v>1409.4885884046937</v>
      </c>
      <c r="I40" s="7">
        <f>SUM(E40,F40,G40,H40)</f>
        <v>4341.3491155425754</v>
      </c>
      <c r="J40" s="7">
        <f>D40+I40</f>
        <v>398157.3491155426</v>
      </c>
      <c r="K40" s="7"/>
      <c r="L40" s="69">
        <v>25809.406256930535</v>
      </c>
      <c r="M40" s="69">
        <v>16009.509111070654</v>
      </c>
      <c r="N40" s="69">
        <v>41818.915368001188</v>
      </c>
      <c r="O40" s="68"/>
      <c r="P40" s="69">
        <v>9115.931494433029</v>
      </c>
      <c r="Q40" s="69">
        <v>1780.0292878303901</v>
      </c>
      <c r="R40" s="7"/>
      <c r="S40" s="69">
        <f t="shared" si="0"/>
        <v>7335.9022066026391</v>
      </c>
      <c r="T40" s="69">
        <v>7295</v>
      </c>
      <c r="U40" s="68">
        <f t="shared" si="1"/>
        <v>40.902206602639126</v>
      </c>
      <c r="V40" s="7"/>
      <c r="W40" s="69">
        <v>9430.5378097019238</v>
      </c>
      <c r="X40" s="69">
        <v>1780.0292878303901</v>
      </c>
      <c r="Y40" s="69">
        <f t="shared" si="5"/>
        <v>7295</v>
      </c>
      <c r="Z40" s="7">
        <f t="shared" si="15"/>
        <v>355.50852187153396</v>
      </c>
      <c r="AA40" s="7"/>
      <c r="AB40" s="69">
        <f t="shared" si="4"/>
        <v>18546.469304134953</v>
      </c>
      <c r="AC40" s="7"/>
      <c r="AD40" s="70">
        <f>D40/$D$8</f>
        <v>4.0736664404759933E-2</v>
      </c>
    </row>
    <row r="41" spans="1:30" x14ac:dyDescent="0.25">
      <c r="A41" s="108"/>
      <c r="B41" s="57" t="s">
        <v>62</v>
      </c>
      <c r="C41" s="57" t="s">
        <v>63</v>
      </c>
      <c r="D41" s="66">
        <v>317727</v>
      </c>
      <c r="E41" s="7">
        <v>657.3190612535376</v>
      </c>
      <c r="F41" s="67">
        <v>325.19366061532821</v>
      </c>
      <c r="G41" s="68">
        <v>1413.2359816951059</v>
      </c>
      <c r="H41" s="7">
        <v>1137.16197596862</v>
      </c>
      <c r="I41" s="7">
        <f>SUM(E41,F41,G41,H41)</f>
        <v>3532.9106795325915</v>
      </c>
      <c r="J41" s="7">
        <f>D41+I41</f>
        <v>321259.91067953256</v>
      </c>
      <c r="K41" s="7"/>
      <c r="L41" s="69">
        <v>20822.783284061003</v>
      </c>
      <c r="M41" s="69">
        <v>12916.319553632015</v>
      </c>
      <c r="N41" s="69">
        <v>33739.102837693019</v>
      </c>
      <c r="O41" s="68"/>
      <c r="P41" s="69">
        <v>7486.847296010701</v>
      </c>
      <c r="Q41" s="69">
        <v>1436.110685026729</v>
      </c>
      <c r="R41" s="7"/>
      <c r="S41" s="69">
        <f t="shared" si="0"/>
        <v>6050.7366109839722</v>
      </c>
      <c r="T41" s="69">
        <v>6017</v>
      </c>
      <c r="U41" s="68">
        <f t="shared" si="1"/>
        <v>33.736610983972241</v>
      </c>
      <c r="V41" s="7"/>
      <c r="W41" s="69">
        <v>7608.4681340096977</v>
      </c>
      <c r="X41" s="69">
        <v>1436.110685026729</v>
      </c>
      <c r="Y41" s="69">
        <f t="shared" si="5"/>
        <v>6017</v>
      </c>
      <c r="Z41" s="7">
        <f t="shared" si="15"/>
        <v>155.35744898296889</v>
      </c>
      <c r="AA41" s="7"/>
      <c r="AB41" s="69">
        <f t="shared" si="4"/>
        <v>15095.315430020399</v>
      </c>
      <c r="AC41" s="7"/>
      <c r="AD41" s="70">
        <f>D41/$D$8</f>
        <v>3.2865953062676881E-2</v>
      </c>
    </row>
    <row r="42" spans="1:30" x14ac:dyDescent="0.25">
      <c r="A42" s="108"/>
      <c r="B42" s="57" t="s">
        <v>64</v>
      </c>
      <c r="C42" s="57" t="s">
        <v>65</v>
      </c>
      <c r="D42" s="66">
        <v>255671</v>
      </c>
      <c r="E42" s="7">
        <v>528.936545240893</v>
      </c>
      <c r="F42" s="67">
        <v>220.55133759673157</v>
      </c>
      <c r="G42" s="68">
        <v>1137.21357226792</v>
      </c>
      <c r="H42" s="7">
        <v>915.06022326674497</v>
      </c>
      <c r="I42" s="7">
        <f>SUM(E42,F42,G42,H42)</f>
        <v>2801.7616783722897</v>
      </c>
      <c r="J42" s="7">
        <f>D42+I42</f>
        <v>258472.76167837228</v>
      </c>
      <c r="K42" s="7"/>
      <c r="L42" s="69">
        <v>16755.837007931845</v>
      </c>
      <c r="M42" s="69">
        <v>10393.603113983549</v>
      </c>
      <c r="N42" s="69">
        <v>27149.440121915392</v>
      </c>
      <c r="O42" s="68"/>
      <c r="P42" s="69">
        <v>6067.5073807867302</v>
      </c>
      <c r="Q42" s="69">
        <v>1155.6205640423032</v>
      </c>
      <c r="R42" s="7"/>
      <c r="S42" s="69">
        <f t="shared" si="0"/>
        <v>4911.8868167444271</v>
      </c>
      <c r="T42" s="69">
        <v>4884.5</v>
      </c>
      <c r="U42" s="68">
        <f t="shared" si="1"/>
        <v>27.386816744427051</v>
      </c>
      <c r="V42" s="7"/>
      <c r="W42" s="69">
        <v>6122.4405111633369</v>
      </c>
      <c r="X42" s="69">
        <v>1155.6205640423032</v>
      </c>
      <c r="Y42" s="69">
        <f t="shared" si="5"/>
        <v>4884.5</v>
      </c>
      <c r="Z42" s="7">
        <f t="shared" si="15"/>
        <v>82.319947121033692</v>
      </c>
      <c r="AA42" s="7"/>
      <c r="AB42" s="69">
        <f t="shared" si="4"/>
        <v>12189.947891950067</v>
      </c>
      <c r="AC42" s="7"/>
      <c r="AD42" s="70">
        <f>D42/$D$8</f>
        <v>2.6446827262044652E-2</v>
      </c>
    </row>
    <row r="43" spans="1:30" x14ac:dyDescent="0.25">
      <c r="A43" s="107"/>
      <c r="B43" s="63"/>
      <c r="C43" s="64" t="s">
        <v>66</v>
      </c>
      <c r="D43" s="65"/>
      <c r="E43" s="7"/>
      <c r="F43" s="7"/>
      <c r="G43" s="68"/>
      <c r="H43" s="7"/>
      <c r="I43" s="7"/>
      <c r="J43" s="7"/>
      <c r="K43" s="7"/>
      <c r="L43" s="69"/>
      <c r="M43" s="69"/>
      <c r="N43" s="69"/>
      <c r="O43" s="68"/>
      <c r="P43" s="69"/>
      <c r="Q43" s="69"/>
      <c r="R43" s="7"/>
      <c r="S43" s="69"/>
      <c r="T43" s="69"/>
      <c r="U43" s="68"/>
      <c r="V43" s="7"/>
      <c r="W43" s="69"/>
      <c r="X43" s="69"/>
      <c r="Y43" s="69"/>
      <c r="Z43" s="7"/>
      <c r="AA43" s="7"/>
      <c r="AB43" s="69"/>
      <c r="AC43" s="7"/>
      <c r="AD43" s="70"/>
    </row>
    <row r="44" spans="1:30" x14ac:dyDescent="0.25">
      <c r="A44" s="108"/>
      <c r="B44" s="57" t="s">
        <v>67</v>
      </c>
      <c r="C44" s="57" t="s">
        <v>68</v>
      </c>
      <c r="D44" s="66">
        <v>285298</v>
      </c>
      <c r="E44" s="7">
        <v>590.22939044371992</v>
      </c>
      <c r="F44" s="67">
        <v>288.76491843633249</v>
      </c>
      <c r="G44" s="68">
        <v>1268.9931894539977</v>
      </c>
      <c r="H44" s="7">
        <v>1021.0968454676354</v>
      </c>
      <c r="I44" s="7">
        <f t="shared" ref="I44:I49" si="16">SUM(E44,F44,G44,H44)</f>
        <v>3169.0843438016855</v>
      </c>
      <c r="J44" s="7">
        <f t="shared" ref="J44:J49" si="17">D44+I44</f>
        <v>288467.08434380166</v>
      </c>
      <c r="K44" s="7"/>
      <c r="L44" s="69">
        <v>18697.493210762816</v>
      </c>
      <c r="M44" s="69">
        <v>11598.007522219095</v>
      </c>
      <c r="N44" s="69">
        <v>30295.500732981909</v>
      </c>
      <c r="O44" s="68"/>
      <c r="P44" s="69">
        <v>6758.5880750413071</v>
      </c>
      <c r="Q44" s="69">
        <v>1289.5331722414392</v>
      </c>
      <c r="R44" s="7"/>
      <c r="S44" s="69">
        <f t="shared" si="0"/>
        <v>5469.0549027998677</v>
      </c>
      <c r="T44" s="69">
        <v>1993</v>
      </c>
      <c r="U44" s="68">
        <f t="shared" si="1"/>
        <v>3476.0549027998677</v>
      </c>
      <c r="V44" s="7"/>
      <c r="W44" s="69">
        <v>6831.9051943860577</v>
      </c>
      <c r="X44" s="69">
        <v>1289.5331722414392</v>
      </c>
      <c r="Y44" s="69">
        <f t="shared" si="5"/>
        <v>1993</v>
      </c>
      <c r="Z44" s="7">
        <f t="shared" ref="Z44:Z49" si="18">W44-X44-Y44</f>
        <v>3549.3720221446183</v>
      </c>
      <c r="AA44" s="7"/>
      <c r="AB44" s="69">
        <f t="shared" si="4"/>
        <v>13590.493269427365</v>
      </c>
      <c r="AC44" s="7"/>
      <c r="AD44" s="70">
        <f t="shared" ref="AD44:AD49" si="19">D44/$D$8</f>
        <v>2.9511469522185994E-2</v>
      </c>
    </row>
    <row r="45" spans="1:30" x14ac:dyDescent="0.25">
      <c r="A45" s="108"/>
      <c r="B45" s="57" t="s">
        <v>69</v>
      </c>
      <c r="C45" s="57" t="s">
        <v>70</v>
      </c>
      <c r="D45" s="66">
        <v>118320</v>
      </c>
      <c r="E45" s="7">
        <v>244.7824431902815</v>
      </c>
      <c r="F45" s="67">
        <v>122.26825427870925</v>
      </c>
      <c r="G45" s="68">
        <v>526.28225285910526</v>
      </c>
      <c r="H45" s="7">
        <v>423.473626719187</v>
      </c>
      <c r="I45" s="7">
        <f t="shared" si="16"/>
        <v>1316.8065770472831</v>
      </c>
      <c r="J45" s="7">
        <f t="shared" si="17"/>
        <v>119636.80657704729</v>
      </c>
      <c r="K45" s="7"/>
      <c r="L45" s="69">
        <v>7754.3039092368545</v>
      </c>
      <c r="M45" s="69">
        <v>4809.9750086890317</v>
      </c>
      <c r="N45" s="69">
        <v>12564.278917925885</v>
      </c>
      <c r="O45" s="68"/>
      <c r="P45" s="69">
        <v>2793.5019742635377</v>
      </c>
      <c r="Q45" s="69">
        <v>534.80068188212704</v>
      </c>
      <c r="R45" s="7"/>
      <c r="S45" s="69">
        <f t="shared" si="0"/>
        <v>2258.7012923814109</v>
      </c>
      <c r="T45" s="69">
        <v>2132.5</v>
      </c>
      <c r="U45" s="68">
        <f t="shared" si="1"/>
        <v>126.20129238141089</v>
      </c>
      <c r="V45" s="7"/>
      <c r="W45" s="69">
        <v>2833.3567799275083</v>
      </c>
      <c r="X45" s="69">
        <v>534.80068188212704</v>
      </c>
      <c r="Y45" s="69">
        <f t="shared" si="5"/>
        <v>2132.5</v>
      </c>
      <c r="Z45" s="7">
        <f t="shared" si="18"/>
        <v>166.05609804538108</v>
      </c>
      <c r="AA45" s="7"/>
      <c r="AB45" s="69">
        <f t="shared" si="4"/>
        <v>5626.8587541910456</v>
      </c>
      <c r="AC45" s="7"/>
      <c r="AD45" s="70">
        <f t="shared" si="19"/>
        <v>1.2239122159514075E-2</v>
      </c>
    </row>
    <row r="46" spans="1:30" x14ac:dyDescent="0.25">
      <c r="A46" s="108"/>
      <c r="B46" s="57" t="s">
        <v>71</v>
      </c>
      <c r="C46" s="57" t="s">
        <v>72</v>
      </c>
      <c r="D46" s="66">
        <v>296630</v>
      </c>
      <c r="E46" s="7">
        <v>613.67322619619006</v>
      </c>
      <c r="F46" s="67">
        <v>372.21886366016093</v>
      </c>
      <c r="G46" s="68">
        <v>1319.3974363218085</v>
      </c>
      <c r="H46" s="7">
        <v>1061.6546813194088</v>
      </c>
      <c r="I46" s="7">
        <f t="shared" si="16"/>
        <v>3366.9442074975686</v>
      </c>
      <c r="J46" s="7">
        <f t="shared" si="17"/>
        <v>299996.94420749758</v>
      </c>
      <c r="K46" s="7"/>
      <c r="L46" s="69">
        <v>19440.155245072077</v>
      </c>
      <c r="M46" s="69">
        <v>12058.678894755134</v>
      </c>
      <c r="N46" s="69">
        <v>31498.83413982721</v>
      </c>
      <c r="O46" s="68"/>
      <c r="P46" s="69">
        <v>7076.5639201422618</v>
      </c>
      <c r="Q46" s="69">
        <v>1340.7532645934359</v>
      </c>
      <c r="R46" s="7"/>
      <c r="S46" s="69">
        <f t="shared" si="0"/>
        <v>5735.8106555488257</v>
      </c>
      <c r="T46" s="69">
        <v>3514.5</v>
      </c>
      <c r="U46" s="68">
        <f t="shared" si="1"/>
        <v>2221.3106555488257</v>
      </c>
      <c r="V46" s="7"/>
      <c r="W46" s="69">
        <v>7103.2675932208995</v>
      </c>
      <c r="X46" s="69">
        <v>1340.7532645934359</v>
      </c>
      <c r="Y46" s="69">
        <f t="shared" si="5"/>
        <v>3514.5</v>
      </c>
      <c r="Z46" s="7">
        <f t="shared" si="18"/>
        <v>2248.0143286274633</v>
      </c>
      <c r="AA46" s="7"/>
      <c r="AB46" s="69">
        <f t="shared" si="4"/>
        <v>14179.831513363162</v>
      </c>
      <c r="AC46" s="7"/>
      <c r="AD46" s="70">
        <f t="shared" si="19"/>
        <v>3.0683661309809502E-2</v>
      </c>
    </row>
    <row r="47" spans="1:30" x14ac:dyDescent="0.25">
      <c r="A47" s="108"/>
      <c r="B47" s="57" t="s">
        <v>73</v>
      </c>
      <c r="C47" s="57" t="s">
        <v>74</v>
      </c>
      <c r="D47" s="66">
        <v>308016</v>
      </c>
      <c r="E47" s="7">
        <v>637.2287780738485</v>
      </c>
      <c r="F47" s="67">
        <v>330.29877372972248</v>
      </c>
      <c r="G47" s="68">
        <v>1370.0418728587742</v>
      </c>
      <c r="H47" s="7">
        <v>1102.4057860677578</v>
      </c>
      <c r="I47" s="7">
        <f t="shared" si="16"/>
        <v>3439.9752107301028</v>
      </c>
      <c r="J47" s="7">
        <f t="shared" si="17"/>
        <v>311455.9752107301</v>
      </c>
      <c r="K47" s="7"/>
      <c r="L47" s="69">
        <v>20186.3562618957</v>
      </c>
      <c r="M47" s="69">
        <v>12521.545489151124</v>
      </c>
      <c r="N47" s="69">
        <v>32707.901751046822</v>
      </c>
      <c r="O47" s="68"/>
      <c r="P47" s="69">
        <v>7316.0724881488441</v>
      </c>
      <c r="Q47" s="69">
        <v>1392.2174343357442</v>
      </c>
      <c r="R47" s="7"/>
      <c r="S47" s="69">
        <f t="shared" si="0"/>
        <v>5923.8550538131003</v>
      </c>
      <c r="T47" s="69">
        <v>1025.5</v>
      </c>
      <c r="U47" s="68">
        <f t="shared" si="1"/>
        <v>4898.3550538131003</v>
      </c>
      <c r="V47" s="7"/>
      <c r="W47" s="69">
        <v>7375.9231062047966</v>
      </c>
      <c r="X47" s="69">
        <v>1392.2174343357442</v>
      </c>
      <c r="Y47" s="69">
        <f t="shared" si="5"/>
        <v>1025.5</v>
      </c>
      <c r="Z47" s="7">
        <f t="shared" si="18"/>
        <v>4958.2056718690528</v>
      </c>
      <c r="AA47" s="7"/>
      <c r="AB47" s="69">
        <f t="shared" si="4"/>
        <v>14691.995594353641</v>
      </c>
      <c r="AC47" s="7"/>
      <c r="AD47" s="70">
        <f t="shared" si="19"/>
        <v>3.1861438903692425E-2</v>
      </c>
    </row>
    <row r="48" spans="1:30" x14ac:dyDescent="0.25">
      <c r="A48" s="108"/>
      <c r="B48" s="57" t="s">
        <v>75</v>
      </c>
      <c r="C48" s="57" t="s">
        <v>76</v>
      </c>
      <c r="D48" s="66">
        <v>165306</v>
      </c>
      <c r="E48" s="7">
        <v>341.98788500686845</v>
      </c>
      <c r="F48" s="67">
        <v>144.02916812369</v>
      </c>
      <c r="G48" s="68">
        <v>735.27395276476716</v>
      </c>
      <c r="H48" s="7">
        <v>591.63904106188249</v>
      </c>
      <c r="I48" s="7">
        <f t="shared" si="16"/>
        <v>1812.9300469572081</v>
      </c>
      <c r="J48" s="7">
        <f t="shared" si="17"/>
        <v>167118.93004695722</v>
      </c>
      <c r="K48" s="7"/>
      <c r="L48" s="69">
        <v>10833.611917007333</v>
      </c>
      <c r="M48" s="69">
        <v>6720.0619403849651</v>
      </c>
      <c r="N48" s="69">
        <v>17553.673857392296</v>
      </c>
      <c r="O48" s="68"/>
      <c r="P48" s="69">
        <v>3918.8679418728598</v>
      </c>
      <c r="Q48" s="69">
        <v>747.1751311630062</v>
      </c>
      <c r="R48" s="7"/>
      <c r="S48" s="69">
        <f t="shared" si="0"/>
        <v>3171.6928107098538</v>
      </c>
      <c r="T48" s="69">
        <v>574.5</v>
      </c>
      <c r="U48" s="68">
        <f t="shared" si="1"/>
        <v>2597.1928107098538</v>
      </c>
      <c r="V48" s="7"/>
      <c r="W48" s="69">
        <v>3958.5097689545028</v>
      </c>
      <c r="X48" s="69">
        <v>747.1751311630062</v>
      </c>
      <c r="Y48" s="69">
        <f t="shared" si="5"/>
        <v>574.5</v>
      </c>
      <c r="Z48" s="7">
        <f t="shared" si="18"/>
        <v>2636.8346377914968</v>
      </c>
      <c r="AA48" s="7"/>
      <c r="AB48" s="69">
        <f t="shared" si="4"/>
        <v>7877.3777108273625</v>
      </c>
      <c r="AC48" s="7"/>
      <c r="AD48" s="70">
        <f t="shared" si="19"/>
        <v>1.7099394250343423E-2</v>
      </c>
    </row>
    <row r="49" spans="1:30" x14ac:dyDescent="0.25">
      <c r="A49" s="108"/>
      <c r="B49" s="57" t="s">
        <v>77</v>
      </c>
      <c r="C49" s="57" t="s">
        <v>78</v>
      </c>
      <c r="D49" s="66">
        <v>290149</v>
      </c>
      <c r="E49" s="7">
        <v>600.26522235646553</v>
      </c>
      <c r="F49" s="67">
        <v>289.31473480201259</v>
      </c>
      <c r="G49" s="68">
        <v>1290.5702280664009</v>
      </c>
      <c r="H49" s="7">
        <v>1038.4588346766852</v>
      </c>
      <c r="I49" s="7">
        <f t="shared" si="16"/>
        <v>3218.6090199015644</v>
      </c>
      <c r="J49" s="7">
        <f t="shared" si="17"/>
        <v>293367.60901990155</v>
      </c>
      <c r="K49" s="7"/>
      <c r="L49" s="69">
        <v>19015.411806635941</v>
      </c>
      <c r="M49" s="69">
        <v>11795.211619304548</v>
      </c>
      <c r="N49" s="69">
        <v>30810.623425940485</v>
      </c>
      <c r="O49" s="68"/>
      <c r="P49" s="69">
        <v>6923.0829053581119</v>
      </c>
      <c r="Q49" s="69">
        <v>1311.4594578044059</v>
      </c>
      <c r="R49" s="7"/>
      <c r="S49" s="69">
        <f t="shared" si="0"/>
        <v>5611.6234475537058</v>
      </c>
      <c r="T49" s="69">
        <v>902.5</v>
      </c>
      <c r="U49" s="68">
        <f t="shared" si="1"/>
        <v>4709.1234475537058</v>
      </c>
      <c r="V49" s="7"/>
      <c r="W49" s="69">
        <v>6948.0699487760885</v>
      </c>
      <c r="X49" s="69">
        <v>1311.4594578044059</v>
      </c>
      <c r="Y49" s="69">
        <f t="shared" si="5"/>
        <v>902.5</v>
      </c>
      <c r="Z49" s="7">
        <f t="shared" si="18"/>
        <v>4734.1104909716823</v>
      </c>
      <c r="AA49" s="7"/>
      <c r="AB49" s="69">
        <f t="shared" si="4"/>
        <v>13871.152854134201</v>
      </c>
      <c r="AC49" s="7"/>
      <c r="AD49" s="70">
        <f t="shared" si="19"/>
        <v>3.0013261117823275E-2</v>
      </c>
    </row>
    <row r="50" spans="1:30" x14ac:dyDescent="0.25">
      <c r="A50" s="107"/>
      <c r="B50" s="63"/>
      <c r="C50" s="64" t="s">
        <v>79</v>
      </c>
      <c r="D50" s="65"/>
      <c r="E50" s="7"/>
      <c r="F50" s="7"/>
      <c r="G50" s="68"/>
      <c r="H50" s="7"/>
      <c r="I50" s="7"/>
      <c r="J50" s="7"/>
      <c r="K50" s="7"/>
      <c r="L50" s="69"/>
      <c r="M50" s="69"/>
      <c r="N50" s="69"/>
      <c r="O50" s="68"/>
      <c r="P50" s="69"/>
      <c r="Q50" s="69"/>
      <c r="R50" s="7"/>
      <c r="S50" s="69"/>
      <c r="T50" s="69"/>
      <c r="U50" s="68"/>
      <c r="V50" s="7"/>
      <c r="W50" s="69"/>
      <c r="X50" s="69"/>
      <c r="Y50" s="69"/>
      <c r="Z50" s="7"/>
      <c r="AA50" s="7"/>
      <c r="AB50" s="69"/>
      <c r="AC50" s="7"/>
      <c r="AD50" s="70"/>
    </row>
    <row r="51" spans="1:30" x14ac:dyDescent="0.25">
      <c r="A51" s="108"/>
      <c r="B51" s="57" t="s">
        <v>80</v>
      </c>
      <c r="C51" s="57" t="s">
        <v>81</v>
      </c>
      <c r="D51" s="66">
        <v>148371</v>
      </c>
      <c r="E51" s="7">
        <v>306.9524668575495</v>
      </c>
      <c r="F51" s="67">
        <v>174.39629846948347</v>
      </c>
      <c r="G51" s="68">
        <v>659.94780374373147</v>
      </c>
      <c r="H51" s="7">
        <v>531.02776766356067</v>
      </c>
      <c r="I51" s="7">
        <f t="shared" ref="I51:I57" si="20">SUM(E51,F51,G51,H51)</f>
        <v>1672.3243367343252</v>
      </c>
      <c r="J51" s="7">
        <f t="shared" ref="J51:J57" si="21">D51+I51</f>
        <v>150043.32433673434</v>
      </c>
      <c r="K51" s="7"/>
      <c r="L51" s="69">
        <v>9723.7476784768533</v>
      </c>
      <c r="M51" s="69">
        <v>6031.6159737508478</v>
      </c>
      <c r="N51" s="69">
        <v>15755.363652227701</v>
      </c>
      <c r="O51" s="68"/>
      <c r="P51" s="69">
        <v>3554.2921901043378</v>
      </c>
      <c r="Q51" s="69">
        <v>670.62974959037422</v>
      </c>
      <c r="R51" s="7"/>
      <c r="S51" s="69">
        <f t="shared" si="0"/>
        <v>2883.6624405139637</v>
      </c>
      <c r="T51" s="69">
        <v>675</v>
      </c>
      <c r="U51" s="68">
        <f t="shared" si="1"/>
        <v>2208.6624405139637</v>
      </c>
      <c r="V51" s="7"/>
      <c r="W51" s="69">
        <v>3552.9748038761359</v>
      </c>
      <c r="X51" s="69">
        <v>670.62974959037422</v>
      </c>
      <c r="Y51" s="69">
        <f t="shared" si="5"/>
        <v>675</v>
      </c>
      <c r="Z51" s="7">
        <f t="shared" ref="Z51:Z57" si="22">W51-X51-Y51</f>
        <v>2207.3450542857618</v>
      </c>
      <c r="AA51" s="7"/>
      <c r="AB51" s="69">
        <f t="shared" si="4"/>
        <v>7107.2669939804737</v>
      </c>
      <c r="AC51" s="7"/>
      <c r="AD51" s="70">
        <f t="shared" ref="AD51:AD57" si="23">D51/$D$8</f>
        <v>1.5347623342877476E-2</v>
      </c>
    </row>
    <row r="52" spans="1:30" x14ac:dyDescent="0.25">
      <c r="A52" s="108"/>
      <c r="B52" s="57" t="s">
        <v>82</v>
      </c>
      <c r="C52" s="57" t="s">
        <v>83</v>
      </c>
      <c r="D52" s="66">
        <v>155873</v>
      </c>
      <c r="E52" s="7">
        <v>322.47273299018553</v>
      </c>
      <c r="F52" s="67">
        <v>176.31838378091106</v>
      </c>
      <c r="G52" s="68">
        <v>693.31637592889888</v>
      </c>
      <c r="H52" s="7">
        <v>557.87782807302096</v>
      </c>
      <c r="I52" s="7">
        <f t="shared" si="20"/>
        <v>1749.9853207730164</v>
      </c>
      <c r="J52" s="7">
        <f t="shared" si="21"/>
        <v>157622.985320773</v>
      </c>
      <c r="K52" s="7"/>
      <c r="L52" s="69">
        <v>10215.404101119644</v>
      </c>
      <c r="M52" s="69">
        <v>6336.5892032571455</v>
      </c>
      <c r="N52" s="69">
        <v>16551.993304376789</v>
      </c>
      <c r="O52" s="68"/>
      <c r="P52" s="69">
        <v>3752.9667211214346</v>
      </c>
      <c r="Q52" s="69">
        <v>704.53842703695739</v>
      </c>
      <c r="R52" s="7"/>
      <c r="S52" s="69">
        <f t="shared" si="0"/>
        <v>3048.4282940844773</v>
      </c>
      <c r="T52" s="69">
        <v>2736</v>
      </c>
      <c r="U52" s="68">
        <f t="shared" si="1"/>
        <v>312.42829408447733</v>
      </c>
      <c r="V52" s="7"/>
      <c r="W52" s="69">
        <v>3732.6218843613974</v>
      </c>
      <c r="X52" s="69">
        <v>704.53842703695739</v>
      </c>
      <c r="Y52" s="69">
        <f t="shared" si="5"/>
        <v>2736</v>
      </c>
      <c r="Z52" s="7">
        <f t="shared" si="22"/>
        <v>292.08345732444013</v>
      </c>
      <c r="AA52" s="7"/>
      <c r="AB52" s="69">
        <f t="shared" si="4"/>
        <v>7485.5886054828316</v>
      </c>
      <c r="AC52" s="7"/>
      <c r="AD52" s="70">
        <f t="shared" si="23"/>
        <v>1.6123636649509276E-2</v>
      </c>
    </row>
    <row r="53" spans="1:30" x14ac:dyDescent="0.25">
      <c r="A53" s="108"/>
      <c r="B53" s="57" t="s">
        <v>84</v>
      </c>
      <c r="C53" s="57" t="s">
        <v>85</v>
      </c>
      <c r="D53" s="66">
        <v>98819</v>
      </c>
      <c r="E53" s="7">
        <v>204.438440277387</v>
      </c>
      <c r="F53" s="67">
        <v>116.24299394075888</v>
      </c>
      <c r="G53" s="68">
        <v>439.54264659638204</v>
      </c>
      <c r="H53" s="7">
        <v>353.6785016798795</v>
      </c>
      <c r="I53" s="7">
        <f t="shared" si="20"/>
        <v>1113.9025824944074</v>
      </c>
      <c r="J53" s="7">
        <f t="shared" si="21"/>
        <v>99932.902582494411</v>
      </c>
      <c r="K53" s="7"/>
      <c r="L53" s="69">
        <v>6476.2724645611625</v>
      </c>
      <c r="M53" s="69">
        <v>4017.2153514506545</v>
      </c>
      <c r="N53" s="69">
        <v>10493.487816011817</v>
      </c>
      <c r="O53" s="68"/>
      <c r="P53" s="69">
        <v>2390.9164665104254</v>
      </c>
      <c r="Q53" s="69">
        <v>446.65710431803512</v>
      </c>
      <c r="R53" s="7"/>
      <c r="S53" s="69">
        <f t="shared" si="0"/>
        <v>1944.2593621923902</v>
      </c>
      <c r="T53" s="69">
        <v>262.5</v>
      </c>
      <c r="U53" s="68">
        <f t="shared" si="1"/>
        <v>1681.7593621923902</v>
      </c>
      <c r="V53" s="7"/>
      <c r="W53" s="69">
        <v>2366.3749462107544</v>
      </c>
      <c r="X53" s="69">
        <v>446.65710431803512</v>
      </c>
      <c r="Y53" s="69">
        <f t="shared" si="5"/>
        <v>262.5</v>
      </c>
      <c r="Z53" s="7">
        <f t="shared" si="22"/>
        <v>1657.2178418927192</v>
      </c>
      <c r="AA53" s="7"/>
      <c r="AB53" s="69">
        <f t="shared" si="4"/>
        <v>4757.2914127211798</v>
      </c>
      <c r="AC53" s="7"/>
      <c r="AD53" s="70">
        <f t="shared" si="23"/>
        <v>1.022192201386935E-2</v>
      </c>
    </row>
    <row r="54" spans="1:30" x14ac:dyDescent="0.25">
      <c r="A54" s="108"/>
      <c r="B54" s="57" t="s">
        <v>86</v>
      </c>
      <c r="C54" s="57" t="s">
        <v>87</v>
      </c>
      <c r="D54" s="66">
        <v>198508</v>
      </c>
      <c r="E54" s="7">
        <v>410.67675146058491</v>
      </c>
      <c r="F54" s="67">
        <v>243.91626116968843</v>
      </c>
      <c r="G54" s="68">
        <v>882.95501564025756</v>
      </c>
      <c r="H54" s="7">
        <v>710.47078002681189</v>
      </c>
      <c r="I54" s="7">
        <f t="shared" si="20"/>
        <v>2248.0188082973427</v>
      </c>
      <c r="J54" s="7">
        <f t="shared" si="21"/>
        <v>200756.01880829735</v>
      </c>
      <c r="K54" s="7"/>
      <c r="L54" s="69">
        <v>13009.56186963142</v>
      </c>
      <c r="M54" s="69">
        <v>8069.7981662004931</v>
      </c>
      <c r="N54" s="69">
        <v>21079.360035831913</v>
      </c>
      <c r="O54" s="68"/>
      <c r="P54" s="69">
        <v>4785.8584897958408</v>
      </c>
      <c r="Q54" s="69">
        <v>897.24656659108587</v>
      </c>
      <c r="R54" s="7"/>
      <c r="S54" s="69">
        <f t="shared" si="0"/>
        <v>3888.6119232047549</v>
      </c>
      <c r="T54" s="69">
        <v>415</v>
      </c>
      <c r="U54" s="68">
        <f t="shared" si="1"/>
        <v>3473.6119232047549</v>
      </c>
      <c r="V54" s="7"/>
      <c r="W54" s="69">
        <v>4753.5833981562701</v>
      </c>
      <c r="X54" s="69">
        <v>897.24656659108587</v>
      </c>
      <c r="Y54" s="69">
        <f t="shared" si="5"/>
        <v>415</v>
      </c>
      <c r="Z54" s="7">
        <f t="shared" si="22"/>
        <v>3441.3368315651842</v>
      </c>
      <c r="AA54" s="7"/>
      <c r="AB54" s="69">
        <f t="shared" si="4"/>
        <v>9539.4418879521108</v>
      </c>
      <c r="AC54" s="7"/>
      <c r="AD54" s="70">
        <f t="shared" si="23"/>
        <v>2.0533837573029245E-2</v>
      </c>
    </row>
    <row r="55" spans="1:30" x14ac:dyDescent="0.25">
      <c r="A55" s="108"/>
      <c r="B55" s="57" t="s">
        <v>88</v>
      </c>
      <c r="C55" s="57" t="s">
        <v>89</v>
      </c>
      <c r="D55" s="66">
        <v>131169</v>
      </c>
      <c r="E55" s="7">
        <v>271.36467453368863</v>
      </c>
      <c r="F55" s="67">
        <v>141.15739999881464</v>
      </c>
      <c r="G55" s="68">
        <v>583.43405024743049</v>
      </c>
      <c r="H55" s="7">
        <v>469.46088694328131</v>
      </c>
      <c r="I55" s="7">
        <f t="shared" si="20"/>
        <v>1465.4170117232152</v>
      </c>
      <c r="J55" s="7">
        <f t="shared" si="21"/>
        <v>132634.41701172321</v>
      </c>
      <c r="K55" s="7"/>
      <c r="L55" s="69">
        <v>8596.3851375142749</v>
      </c>
      <c r="M55" s="69">
        <v>5332.315854586981</v>
      </c>
      <c r="N55" s="69">
        <v>13928.700992101256</v>
      </c>
      <c r="O55" s="68"/>
      <c r="P55" s="69">
        <v>3129.3811732810655</v>
      </c>
      <c r="Q55" s="69">
        <v>592.87754092120292</v>
      </c>
      <c r="R55" s="7"/>
      <c r="S55" s="69">
        <f t="shared" si="0"/>
        <v>2536.5036323598624</v>
      </c>
      <c r="T55" s="69">
        <v>0</v>
      </c>
      <c r="U55" s="68">
        <f t="shared" si="1"/>
        <v>2536.5036323598624</v>
      </c>
      <c r="V55" s="7"/>
      <c r="W55" s="69">
        <v>3141.0461077274458</v>
      </c>
      <c r="X55" s="69">
        <v>592.87754092120292</v>
      </c>
      <c r="Y55" s="69">
        <f t="shared" si="5"/>
        <v>0</v>
      </c>
      <c r="Z55" s="7">
        <f t="shared" si="22"/>
        <v>2548.1685668062428</v>
      </c>
      <c r="AA55" s="7"/>
      <c r="AB55" s="69">
        <f t="shared" si="4"/>
        <v>6270.4272810085113</v>
      </c>
      <c r="AC55" s="7"/>
      <c r="AD55" s="70">
        <f t="shared" si="23"/>
        <v>1.356823372668443E-2</v>
      </c>
    </row>
    <row r="56" spans="1:30" x14ac:dyDescent="0.25">
      <c r="A56" s="108"/>
      <c r="B56" s="57" t="s">
        <v>90</v>
      </c>
      <c r="C56" s="57" t="s">
        <v>91</v>
      </c>
      <c r="D56" s="66">
        <v>103150</v>
      </c>
      <c r="E56" s="7">
        <v>213.39848728091226</v>
      </c>
      <c r="F56" s="67">
        <v>120.60971730785563</v>
      </c>
      <c r="G56" s="68">
        <v>458.80674765396139</v>
      </c>
      <c r="H56" s="7">
        <v>369.17938299597824</v>
      </c>
      <c r="I56" s="7">
        <f t="shared" si="20"/>
        <v>1161.9943352387077</v>
      </c>
      <c r="J56" s="7">
        <f t="shared" si="21"/>
        <v>104311.99433523871</v>
      </c>
      <c r="K56" s="7"/>
      <c r="L56" s="69">
        <v>6760.111969555287</v>
      </c>
      <c r="M56" s="69">
        <v>4193.2802750699266</v>
      </c>
      <c r="N56" s="69">
        <v>10953.392244625215</v>
      </c>
      <c r="O56" s="68"/>
      <c r="P56" s="69">
        <v>2473.4631824359822</v>
      </c>
      <c r="Q56" s="69">
        <v>466.23301501133716</v>
      </c>
      <c r="R56" s="7"/>
      <c r="S56" s="69">
        <f t="shared" si="0"/>
        <v>2007.2301674246451</v>
      </c>
      <c r="T56" s="69">
        <v>1849.5</v>
      </c>
      <c r="U56" s="68">
        <f t="shared" si="1"/>
        <v>157.73016742464506</v>
      </c>
      <c r="V56" s="7"/>
      <c r="W56" s="69">
        <v>2470.0874902765595</v>
      </c>
      <c r="X56" s="69">
        <v>466.23301501133716</v>
      </c>
      <c r="Y56" s="69">
        <f t="shared" si="5"/>
        <v>1849.5</v>
      </c>
      <c r="Z56" s="7">
        <f t="shared" si="22"/>
        <v>154.35447526522239</v>
      </c>
      <c r="AA56" s="7"/>
      <c r="AB56" s="69">
        <f t="shared" si="4"/>
        <v>4943.5506727125412</v>
      </c>
      <c r="AC56" s="7"/>
      <c r="AD56" s="70">
        <f t="shared" si="23"/>
        <v>1.0669924364045614E-2</v>
      </c>
    </row>
    <row r="57" spans="1:30" x14ac:dyDescent="0.25">
      <c r="A57" s="108"/>
      <c r="B57" s="57" t="s">
        <v>92</v>
      </c>
      <c r="C57" s="57" t="s">
        <v>93</v>
      </c>
      <c r="D57" s="66">
        <v>93391</v>
      </c>
      <c r="E57" s="7">
        <v>193.2089008788335</v>
      </c>
      <c r="F57" s="67">
        <v>127.72552250335362</v>
      </c>
      <c r="G57" s="68">
        <v>415.39913688949201</v>
      </c>
      <c r="H57" s="7">
        <v>334.25139852038194</v>
      </c>
      <c r="I57" s="7">
        <f t="shared" si="20"/>
        <v>1070.5849587920611</v>
      </c>
      <c r="J57" s="7">
        <f t="shared" si="21"/>
        <v>94461.584958792067</v>
      </c>
      <c r="K57" s="7"/>
      <c r="L57" s="69">
        <v>6120.5391851549948</v>
      </c>
      <c r="M57" s="69">
        <v>3796.5549022690784</v>
      </c>
      <c r="N57" s="69">
        <v>9917.0940874240732</v>
      </c>
      <c r="O57" s="68"/>
      <c r="P57" s="69">
        <v>2250.9455420576473</v>
      </c>
      <c r="Q57" s="69">
        <v>422.12280664007545</v>
      </c>
      <c r="R57" s="7"/>
      <c r="S57" s="69">
        <f t="shared" si="0"/>
        <v>1828.8227354175719</v>
      </c>
      <c r="T57" s="69">
        <v>1651</v>
      </c>
      <c r="U57" s="68">
        <f t="shared" si="1"/>
        <v>177.82273541757195</v>
      </c>
      <c r="V57" s="7"/>
      <c r="W57" s="69">
        <v>2236.3930276724977</v>
      </c>
      <c r="X57" s="69">
        <v>422.12280664007545</v>
      </c>
      <c r="Y57" s="69">
        <f t="shared" si="5"/>
        <v>1651</v>
      </c>
      <c r="Z57" s="7">
        <f t="shared" si="22"/>
        <v>163.27022103242234</v>
      </c>
      <c r="AA57" s="7"/>
      <c r="AB57" s="69">
        <f t="shared" si="4"/>
        <v>4487.3385697301455</v>
      </c>
      <c r="AC57" s="7"/>
      <c r="AD57" s="70">
        <f t="shared" si="23"/>
        <v>9.6604450439416751E-3</v>
      </c>
    </row>
    <row r="58" spans="1:30" ht="15.75" thickBot="1" x14ac:dyDescent="0.3">
      <c r="A58" s="108"/>
      <c r="B58" s="71"/>
      <c r="C58" s="71"/>
      <c r="D58" s="72"/>
      <c r="E58" s="73"/>
      <c r="F58" s="73"/>
      <c r="G58" s="74"/>
      <c r="H58" s="73"/>
      <c r="I58" s="73"/>
      <c r="J58" s="73"/>
      <c r="K58" s="73"/>
      <c r="L58" s="75"/>
      <c r="M58" s="75"/>
      <c r="N58" s="75"/>
      <c r="O58" s="74"/>
      <c r="P58" s="75"/>
      <c r="Q58" s="75"/>
      <c r="R58" s="73"/>
      <c r="S58" s="75"/>
      <c r="T58" s="75"/>
      <c r="U58" s="74"/>
      <c r="V58" s="73"/>
      <c r="W58" s="75"/>
      <c r="X58" s="75"/>
      <c r="Y58" s="75"/>
      <c r="Z58" s="73"/>
      <c r="AA58" s="73"/>
      <c r="AB58" s="75"/>
      <c r="AC58" s="73"/>
      <c r="AD58" s="76"/>
    </row>
    <row r="59" spans="1:30" x14ac:dyDescent="0.25">
      <c r="A59" s="99"/>
      <c r="B59" s="99"/>
      <c r="C59" s="99"/>
      <c r="D59" s="99"/>
    </row>
    <row r="60" spans="1:30" x14ac:dyDescent="0.25">
      <c r="A60" s="99"/>
      <c r="B60" s="115" t="s">
        <v>359</v>
      </c>
      <c r="C60" s="14"/>
      <c r="D60" s="99"/>
    </row>
    <row r="61" spans="1:30" x14ac:dyDescent="0.25">
      <c r="A61" s="99"/>
      <c r="B61" s="116">
        <v>1</v>
      </c>
      <c r="C61" s="14" t="s">
        <v>360</v>
      </c>
      <c r="D61" s="99"/>
    </row>
    <row r="62" spans="1:30" x14ac:dyDescent="0.25">
      <c r="A62" s="99"/>
      <c r="B62" s="14"/>
      <c r="C62" s="14" t="s">
        <v>361</v>
      </c>
      <c r="D62" s="99"/>
    </row>
    <row r="63" spans="1:30" x14ac:dyDescent="0.25">
      <c r="A63" s="99"/>
      <c r="B63" s="99"/>
      <c r="C63" s="99"/>
      <c r="D63" s="99"/>
    </row>
    <row r="64" spans="1:30" x14ac:dyDescent="0.25">
      <c r="A64" s="99"/>
      <c r="B64" s="99"/>
      <c r="C64" s="99"/>
      <c r="D64" s="99"/>
    </row>
    <row r="65" spans="1:4" x14ac:dyDescent="0.25">
      <c r="A65" s="99"/>
      <c r="B65" s="99"/>
      <c r="C65" s="99"/>
      <c r="D65" s="99"/>
    </row>
  </sheetData>
  <sheetProtection algorithmName="SHA-512" hashValue="arVi6PXkBe8yqcFG1cw1E49O9mIyRRnlVBU3nxMHtud0tJzDj8LltqI88XGt2nZ02Ne2bN1l/LdzYvx/pN07Gw==" saltValue="orEQEbvj1EdofhQE4kbHyA==" spinCount="100000" sheet="1" objects="1" scenarios="1"/>
  <mergeCells count="2">
    <mergeCell ref="P2:AB2"/>
    <mergeCell ref="E4:H4"/>
  </mergeCell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F565C-57EF-4D84-BCDE-E9D5885A6034}">
  <dimension ref="A1:AD125"/>
  <sheetViews>
    <sheetView zoomScale="90" zoomScaleNormal="90" workbookViewId="0">
      <pane xSplit="4" ySplit="6" topLeftCell="Q7" activePane="bottomRight" state="frozen"/>
      <selection activeCellId="1" sqref="AB10:AB57 A1"/>
      <selection pane="topRight" activeCellId="1" sqref="AB10:AB57 A1"/>
      <selection pane="bottomLeft" activeCellId="1" sqref="AB10:AB57 A1"/>
      <selection pane="bottomRight" activeCellId="1" sqref="AB10:AB57 A1"/>
    </sheetView>
  </sheetViews>
  <sheetFormatPr defaultColWidth="8.85546875" defaultRowHeight="12.75" x14ac:dyDescent="0.2"/>
  <cols>
    <col min="1" max="1" width="2.42578125" style="105" customWidth="1"/>
    <col min="2" max="2" width="6" style="105" customWidth="1"/>
    <col min="3" max="3" width="56.85546875" style="105" customWidth="1"/>
    <col min="4" max="4" width="12.85546875" style="105" customWidth="1"/>
    <col min="5" max="5" width="9.85546875" style="105" customWidth="1"/>
    <col min="6" max="6" width="9.5703125" style="105" customWidth="1"/>
    <col min="7" max="7" width="12.140625" style="112" customWidth="1"/>
    <col min="8" max="10" width="11.28515625" style="105" customWidth="1"/>
    <col min="11" max="11" width="2.28515625" style="105" customWidth="1"/>
    <col min="12" max="12" width="12.28515625" style="113" customWidth="1"/>
    <col min="13" max="13" width="10.7109375" style="113" customWidth="1"/>
    <col min="14" max="14" width="11.42578125" style="113" customWidth="1"/>
    <col min="15" max="15" width="2.28515625" style="105" customWidth="1"/>
    <col min="16" max="16" width="11.28515625" style="113" customWidth="1"/>
    <col min="17" max="17" width="12.5703125" style="113" customWidth="1"/>
    <col min="18" max="18" width="2.28515625" style="105" customWidth="1"/>
    <col min="19" max="19" width="10.5703125" style="113" customWidth="1"/>
    <col min="20" max="20" width="12.5703125" style="113" customWidth="1"/>
    <col min="21" max="21" width="10.140625" style="112" customWidth="1"/>
    <col min="22" max="22" width="2.28515625" style="105" customWidth="1"/>
    <col min="23" max="23" width="11" style="113" customWidth="1"/>
    <col min="24" max="24" width="11.5703125" style="113" customWidth="1"/>
    <col min="25" max="25" width="11.140625" style="113" customWidth="1"/>
    <col min="26" max="26" width="11" style="105" customWidth="1"/>
    <col min="27" max="27" width="2.28515625" style="105" customWidth="1"/>
    <col min="28" max="28" width="11.140625" style="113" customWidth="1"/>
    <col min="29" max="29" width="2.28515625" style="105" customWidth="1"/>
    <col min="30" max="30" width="10.42578125" style="105" customWidth="1"/>
    <col min="31" max="16384" width="8.85546875" style="105"/>
  </cols>
  <sheetData>
    <row r="1" spans="1:30" ht="15.75" x14ac:dyDescent="0.2">
      <c r="B1" s="2" t="s">
        <v>355</v>
      </c>
      <c r="C1" s="77"/>
      <c r="D1" s="3"/>
      <c r="E1" s="78"/>
      <c r="F1" s="79"/>
      <c r="G1" s="80"/>
      <c r="H1" s="79"/>
      <c r="I1" s="78"/>
      <c r="J1" s="78"/>
      <c r="K1" s="78"/>
      <c r="L1" s="81"/>
      <c r="M1" s="81"/>
      <c r="N1" s="82"/>
      <c r="O1" s="78"/>
      <c r="P1" s="82"/>
      <c r="Q1" s="82"/>
      <c r="R1" s="78"/>
      <c r="S1" s="83"/>
      <c r="T1" s="84"/>
      <c r="U1" s="80"/>
      <c r="V1" s="78"/>
      <c r="W1" s="83"/>
      <c r="X1" s="82"/>
      <c r="Y1" s="84"/>
      <c r="Z1" s="79"/>
      <c r="AA1" s="78"/>
      <c r="AB1" s="81"/>
      <c r="AC1" s="78"/>
      <c r="AD1" s="48"/>
    </row>
    <row r="2" spans="1:30" s="99" customFormat="1" ht="15.6" customHeight="1" x14ac:dyDescent="0.25">
      <c r="A2" s="98"/>
      <c r="B2" s="2" t="s">
        <v>356</v>
      </c>
      <c r="C2" s="1"/>
      <c r="D2" s="3"/>
      <c r="E2" s="4"/>
      <c r="F2" s="5"/>
      <c r="G2" s="6"/>
      <c r="H2" s="5"/>
      <c r="I2" s="7"/>
      <c r="J2" s="7"/>
      <c r="K2" s="7"/>
      <c r="L2" s="8"/>
      <c r="M2" s="8"/>
      <c r="N2" s="9"/>
      <c r="O2" s="10"/>
      <c r="P2" s="117" t="s">
        <v>344</v>
      </c>
      <c r="Q2" s="117"/>
      <c r="R2" s="117"/>
      <c r="S2" s="117"/>
      <c r="T2" s="117"/>
      <c r="U2" s="117"/>
      <c r="V2" s="117"/>
      <c r="W2" s="117"/>
      <c r="X2" s="117"/>
      <c r="Y2" s="117"/>
      <c r="Z2" s="117"/>
      <c r="AA2" s="117"/>
      <c r="AB2" s="117"/>
      <c r="AC2" s="5"/>
      <c r="AD2" s="14"/>
    </row>
    <row r="3" spans="1:30" s="101" customFormat="1" ht="15.75" x14ac:dyDescent="0.25">
      <c r="A3" s="100"/>
      <c r="B3" s="2" t="s">
        <v>363</v>
      </c>
      <c r="C3" s="15"/>
      <c r="D3" s="16" t="s">
        <v>313</v>
      </c>
      <c r="E3" s="17" t="s">
        <v>314</v>
      </c>
      <c r="F3" s="17" t="s">
        <v>315</v>
      </c>
      <c r="G3" s="18" t="s">
        <v>316</v>
      </c>
      <c r="H3" s="17" t="s">
        <v>320</v>
      </c>
      <c r="I3" s="19" t="s">
        <v>333</v>
      </c>
      <c r="J3" s="19" t="s">
        <v>342</v>
      </c>
      <c r="K3" s="19"/>
      <c r="L3" s="20" t="s">
        <v>321</v>
      </c>
      <c r="M3" s="20" t="s">
        <v>334</v>
      </c>
      <c r="N3" s="20" t="s">
        <v>335</v>
      </c>
      <c r="O3" s="18"/>
      <c r="P3" s="21" t="s">
        <v>326</v>
      </c>
      <c r="Q3" s="20" t="s">
        <v>336</v>
      </c>
      <c r="R3" s="22"/>
      <c r="S3" s="21" t="s">
        <v>337</v>
      </c>
      <c r="T3" s="21" t="s">
        <v>338</v>
      </c>
      <c r="U3" s="23" t="s">
        <v>339</v>
      </c>
      <c r="V3" s="22"/>
      <c r="W3" s="24" t="s">
        <v>327</v>
      </c>
      <c r="X3" s="21" t="s">
        <v>328</v>
      </c>
      <c r="Y3" s="25" t="s">
        <v>354</v>
      </c>
      <c r="Z3" s="26" t="s">
        <v>340</v>
      </c>
      <c r="AA3" s="26"/>
      <c r="AB3" s="24" t="s">
        <v>341</v>
      </c>
      <c r="AC3" s="26"/>
      <c r="AD3" s="17"/>
    </row>
    <row r="4" spans="1:30" s="103" customFormat="1" ht="30" x14ac:dyDescent="0.25">
      <c r="A4" s="102"/>
      <c r="B4" s="27" t="s">
        <v>318</v>
      </c>
      <c r="C4" s="27"/>
      <c r="D4" s="28"/>
      <c r="E4" s="118" t="s">
        <v>357</v>
      </c>
      <c r="F4" s="119"/>
      <c r="G4" s="119"/>
      <c r="H4" s="120"/>
      <c r="I4" s="31"/>
      <c r="J4" s="31"/>
      <c r="K4" s="31"/>
      <c r="L4" s="32" t="s">
        <v>322</v>
      </c>
      <c r="M4" s="32" t="s">
        <v>325</v>
      </c>
      <c r="N4" s="32" t="s">
        <v>323</v>
      </c>
      <c r="O4" s="30"/>
      <c r="P4" s="32" t="s">
        <v>323</v>
      </c>
      <c r="Q4" s="32" t="s">
        <v>322</v>
      </c>
      <c r="R4" s="29"/>
      <c r="S4" s="32" t="s">
        <v>323</v>
      </c>
      <c r="T4" s="32"/>
      <c r="U4" s="30" t="s">
        <v>331</v>
      </c>
      <c r="V4" s="29"/>
      <c r="W4" s="32"/>
      <c r="X4" s="32" t="s">
        <v>322</v>
      </c>
      <c r="Y4" s="32"/>
      <c r="Z4" s="30" t="s">
        <v>331</v>
      </c>
      <c r="AA4" s="33"/>
      <c r="AB4" s="34"/>
      <c r="AC4" s="35"/>
      <c r="AD4" s="36"/>
    </row>
    <row r="5" spans="1:30" ht="102" x14ac:dyDescent="0.2">
      <c r="B5" s="85"/>
      <c r="C5" s="85"/>
      <c r="D5" s="28" t="s">
        <v>310</v>
      </c>
      <c r="E5" s="38" t="s">
        <v>95</v>
      </c>
      <c r="F5" s="38" t="s">
        <v>353</v>
      </c>
      <c r="G5" s="38" t="s">
        <v>312</v>
      </c>
      <c r="H5" s="38" t="s">
        <v>311</v>
      </c>
      <c r="I5" s="28" t="s">
        <v>319</v>
      </c>
      <c r="J5" s="28" t="s">
        <v>343</v>
      </c>
      <c r="K5" s="28"/>
      <c r="L5" s="39" t="s">
        <v>324</v>
      </c>
      <c r="M5" s="39" t="s">
        <v>96</v>
      </c>
      <c r="N5" s="39" t="s">
        <v>345</v>
      </c>
      <c r="O5" s="40"/>
      <c r="P5" s="41" t="s">
        <v>349</v>
      </c>
      <c r="Q5" s="42" t="s">
        <v>346</v>
      </c>
      <c r="R5" s="43"/>
      <c r="S5" s="44" t="s">
        <v>347</v>
      </c>
      <c r="T5" s="44" t="s">
        <v>330</v>
      </c>
      <c r="U5" s="114" t="s">
        <v>358</v>
      </c>
      <c r="V5" s="45"/>
      <c r="W5" s="41" t="s">
        <v>348</v>
      </c>
      <c r="X5" s="42" t="s">
        <v>350</v>
      </c>
      <c r="Y5" s="46" t="s">
        <v>332</v>
      </c>
      <c r="Z5" s="114" t="s">
        <v>362</v>
      </c>
      <c r="AA5" s="38"/>
      <c r="AB5" s="39" t="s">
        <v>351</v>
      </c>
      <c r="AC5" s="47"/>
      <c r="AD5" s="28" t="s">
        <v>309</v>
      </c>
    </row>
    <row r="6" spans="1:30" x14ac:dyDescent="0.2">
      <c r="B6" s="85"/>
      <c r="C6" s="85"/>
      <c r="D6" s="50" t="s">
        <v>94</v>
      </c>
      <c r="E6" s="50" t="s">
        <v>94</v>
      </c>
      <c r="F6" s="50" t="s">
        <v>94</v>
      </c>
      <c r="G6" s="51" t="s">
        <v>94</v>
      </c>
      <c r="H6" s="50" t="s">
        <v>94</v>
      </c>
      <c r="I6" s="50" t="s">
        <v>94</v>
      </c>
      <c r="J6" s="50" t="s">
        <v>94</v>
      </c>
      <c r="K6" s="50"/>
      <c r="L6" s="52" t="s">
        <v>94</v>
      </c>
      <c r="M6" s="52" t="s">
        <v>94</v>
      </c>
      <c r="N6" s="52" t="s">
        <v>94</v>
      </c>
      <c r="O6" s="50"/>
      <c r="P6" s="52" t="s">
        <v>94</v>
      </c>
      <c r="Q6" s="52" t="s">
        <v>94</v>
      </c>
      <c r="R6" s="50"/>
      <c r="S6" s="52" t="s">
        <v>94</v>
      </c>
      <c r="T6" s="52" t="s">
        <v>94</v>
      </c>
      <c r="U6" s="51" t="s">
        <v>94</v>
      </c>
      <c r="V6" s="50"/>
      <c r="W6" s="52" t="s">
        <v>94</v>
      </c>
      <c r="X6" s="52" t="s">
        <v>94</v>
      </c>
      <c r="Y6" s="52" t="s">
        <v>94</v>
      </c>
      <c r="Z6" s="50" t="s">
        <v>94</v>
      </c>
      <c r="AA6" s="53"/>
      <c r="AB6" s="52" t="s">
        <v>94</v>
      </c>
      <c r="AC6" s="54"/>
      <c r="AD6" s="48"/>
    </row>
    <row r="7" spans="1:30" x14ac:dyDescent="0.2">
      <c r="B7" s="85"/>
      <c r="C7" s="85"/>
      <c r="D7" s="86"/>
      <c r="E7" s="54"/>
      <c r="F7" s="54"/>
      <c r="G7" s="87"/>
      <c r="H7" s="54"/>
      <c r="I7" s="54"/>
      <c r="J7" s="54"/>
      <c r="K7" s="54"/>
      <c r="L7" s="88"/>
      <c r="M7" s="88"/>
      <c r="N7" s="88"/>
      <c r="O7" s="54"/>
      <c r="P7" s="88"/>
      <c r="Q7" s="88"/>
      <c r="R7" s="54"/>
      <c r="S7" s="88"/>
      <c r="T7" s="88"/>
      <c r="U7" s="87"/>
      <c r="V7" s="54"/>
      <c r="W7" s="88"/>
      <c r="X7" s="88"/>
      <c r="Y7" s="88"/>
      <c r="Z7" s="54"/>
      <c r="AA7" s="54"/>
      <c r="AB7" s="88"/>
      <c r="AC7" s="54"/>
      <c r="AD7" s="48"/>
    </row>
    <row r="8" spans="1:30" x14ac:dyDescent="0.2">
      <c r="B8" s="57"/>
      <c r="C8" s="61" t="s">
        <v>2</v>
      </c>
      <c r="D8" s="62">
        <v>9667360</v>
      </c>
      <c r="E8" s="48"/>
      <c r="F8" s="48"/>
      <c r="G8" s="89"/>
      <c r="H8" s="48"/>
      <c r="I8" s="48"/>
      <c r="J8" s="48"/>
      <c r="K8" s="48"/>
      <c r="L8" s="90"/>
      <c r="M8" s="90"/>
      <c r="N8" s="90"/>
      <c r="O8" s="48"/>
      <c r="P8" s="90"/>
      <c r="Q8" s="90"/>
      <c r="R8" s="48"/>
      <c r="S8" s="90"/>
      <c r="T8" s="90"/>
      <c r="U8" s="89"/>
      <c r="V8" s="48"/>
      <c r="W8" s="90"/>
      <c r="X8" s="90"/>
      <c r="Y8" s="90"/>
      <c r="Z8" s="48"/>
      <c r="AA8" s="48"/>
      <c r="AB8" s="90"/>
      <c r="AC8" s="48"/>
      <c r="AD8" s="48"/>
    </row>
    <row r="9" spans="1:30" x14ac:dyDescent="0.2">
      <c r="B9" s="63"/>
      <c r="C9" s="64" t="s">
        <v>3</v>
      </c>
      <c r="D9" s="48"/>
      <c r="E9" s="48"/>
      <c r="F9" s="48"/>
      <c r="G9" s="89"/>
      <c r="H9" s="48"/>
      <c r="I9" s="48"/>
      <c r="J9" s="48"/>
      <c r="K9" s="48"/>
      <c r="L9" s="90"/>
      <c r="M9" s="90"/>
      <c r="N9" s="90"/>
      <c r="O9" s="48"/>
      <c r="P9" s="90"/>
      <c r="Q9" s="90"/>
      <c r="R9" s="48"/>
      <c r="S9" s="90"/>
      <c r="T9" s="90"/>
      <c r="U9" s="89"/>
      <c r="V9" s="48"/>
      <c r="W9" s="90"/>
      <c r="X9" s="90"/>
      <c r="Y9" s="90"/>
      <c r="Z9" s="48"/>
      <c r="AA9" s="48"/>
      <c r="AB9" s="90"/>
      <c r="AC9" s="48"/>
      <c r="AD9" s="48"/>
    </row>
    <row r="10" spans="1:30" x14ac:dyDescent="0.2">
      <c r="B10" s="91" t="s">
        <v>97</v>
      </c>
      <c r="C10" s="91" t="s">
        <v>98</v>
      </c>
      <c r="D10" s="7">
        <v>52337.49164834711</v>
      </c>
      <c r="E10" s="7">
        <v>108.27669942641447</v>
      </c>
      <c r="F10" s="7">
        <v>75.640645713190665</v>
      </c>
      <c r="G10" s="68">
        <v>232.79490376679112</v>
      </c>
      <c r="H10" s="7">
        <v>187.31869000769703</v>
      </c>
      <c r="I10" s="7">
        <f t="shared" ref="I10:I32" si="0">SUM(E10,F10,G10,H10)</f>
        <v>604.03093891409321</v>
      </c>
      <c r="J10" s="7">
        <f t="shared" ref="J10:J32" si="1">D10+I10</f>
        <v>52941.522587261206</v>
      </c>
      <c r="K10" s="7"/>
      <c r="L10" s="69">
        <v>3430.0271812747569</v>
      </c>
      <c r="M10" s="69">
        <v>2127.6371437290445</v>
      </c>
      <c r="N10" s="69">
        <v>5557.6643250038014</v>
      </c>
      <c r="O10" s="7"/>
      <c r="P10" s="69">
        <v>1230.7709500553674</v>
      </c>
      <c r="Q10" s="69">
        <v>236.56293290683035</v>
      </c>
      <c r="R10" s="7"/>
      <c r="S10" s="69">
        <f>P10-Q10</f>
        <v>994.20801714853701</v>
      </c>
      <c r="T10" s="69">
        <v>0</v>
      </c>
      <c r="U10" s="68">
        <f>S10-T10</f>
        <v>994.20801714853701</v>
      </c>
      <c r="V10" s="7"/>
      <c r="W10" s="69">
        <v>1253.3027958607474</v>
      </c>
      <c r="X10" s="69">
        <v>236.56293290683035</v>
      </c>
      <c r="Y10" s="69">
        <f>T10</f>
        <v>0</v>
      </c>
      <c r="Z10" s="7">
        <f>W10-X10-Y10</f>
        <v>1016.7398629539171</v>
      </c>
      <c r="AA10" s="7"/>
      <c r="AB10" s="92">
        <f t="shared" ref="AB10:AB73" si="2">P10+W10</f>
        <v>2484.0737459161146</v>
      </c>
      <c r="AC10" s="7"/>
      <c r="AD10" s="70">
        <f t="shared" ref="AD10:AD32" si="3">D10/$D$8</f>
        <v>5.4138349713207237E-3</v>
      </c>
    </row>
    <row r="11" spans="1:30" x14ac:dyDescent="0.2">
      <c r="B11" s="91" t="s">
        <v>99</v>
      </c>
      <c r="C11" s="91" t="s">
        <v>100</v>
      </c>
      <c r="D11" s="7">
        <v>54122.256956950405</v>
      </c>
      <c r="E11" s="7">
        <v>111.96905247544399</v>
      </c>
      <c r="F11" s="7">
        <v>70.076594971244788</v>
      </c>
      <c r="G11" s="68">
        <v>240.73346282220456</v>
      </c>
      <c r="H11" s="7">
        <v>193.70646078251809</v>
      </c>
      <c r="I11" s="7">
        <f t="shared" si="0"/>
        <v>616.4855710514114</v>
      </c>
      <c r="J11" s="7">
        <f t="shared" si="1"/>
        <v>54738.742528001814</v>
      </c>
      <c r="K11" s="7"/>
      <c r="L11" s="69">
        <v>3546.9948334854807</v>
      </c>
      <c r="M11" s="69">
        <v>2200.1918811424744</v>
      </c>
      <c r="N11" s="69">
        <v>5747.1867146279556</v>
      </c>
      <c r="O11" s="7"/>
      <c r="P11" s="69">
        <v>1232.9548662722768</v>
      </c>
      <c r="Q11" s="69">
        <v>244.62998584835</v>
      </c>
      <c r="R11" s="7"/>
      <c r="S11" s="69">
        <f t="shared" ref="S11:S74" si="4">P11-Q11</f>
        <v>988.32488042392686</v>
      </c>
      <c r="T11" s="69">
        <v>0</v>
      </c>
      <c r="U11" s="68">
        <f t="shared" ref="U11:U74" si="5">S11-T11</f>
        <v>988.32488042392686</v>
      </c>
      <c r="V11" s="7"/>
      <c r="W11" s="69">
        <v>1296.0417824032641</v>
      </c>
      <c r="X11" s="69">
        <v>244.62998584835</v>
      </c>
      <c r="Y11" s="69">
        <f t="shared" ref="Y11:Y32" si="6">T11</f>
        <v>0</v>
      </c>
      <c r="Z11" s="7">
        <f t="shared" ref="Z11:Z32" si="7">W11-X11-Y11</f>
        <v>1051.411796554914</v>
      </c>
      <c r="AA11" s="7"/>
      <c r="AB11" s="92">
        <f t="shared" si="2"/>
        <v>2528.9966486755411</v>
      </c>
      <c r="AC11" s="7"/>
      <c r="AD11" s="70">
        <f t="shared" si="3"/>
        <v>5.5984526237721991E-3</v>
      </c>
    </row>
    <row r="12" spans="1:30" x14ac:dyDescent="0.2">
      <c r="B12" s="91" t="s">
        <v>101</v>
      </c>
      <c r="C12" s="91" t="s">
        <v>102</v>
      </c>
      <c r="D12" s="7">
        <v>33184.929593884423</v>
      </c>
      <c r="E12" s="7">
        <v>68.653550905075264</v>
      </c>
      <c r="F12" s="7">
        <v>39.259614871712813</v>
      </c>
      <c r="G12" s="68">
        <v>147.60513444591183</v>
      </c>
      <c r="H12" s="7">
        <v>118.77064306578022</v>
      </c>
      <c r="I12" s="7">
        <f t="shared" si="0"/>
        <v>374.28894328848014</v>
      </c>
      <c r="J12" s="7">
        <f t="shared" si="1"/>
        <v>33559.218537172899</v>
      </c>
      <c r="K12" s="7"/>
      <c r="L12" s="69">
        <v>2174.831214313791</v>
      </c>
      <c r="M12" s="69">
        <v>1349.0422752847289</v>
      </c>
      <c r="N12" s="69">
        <v>3523.8734895985203</v>
      </c>
      <c r="O12" s="7"/>
      <c r="P12" s="69">
        <v>707.07023472098172</v>
      </c>
      <c r="Q12" s="69">
        <v>149.99427801740845</v>
      </c>
      <c r="R12" s="7"/>
      <c r="S12" s="69">
        <f t="shared" si="4"/>
        <v>557.0759567035733</v>
      </c>
      <c r="T12" s="69">
        <v>0</v>
      </c>
      <c r="U12" s="68">
        <f t="shared" si="5"/>
        <v>557.0759567035733</v>
      </c>
      <c r="V12" s="7"/>
      <c r="W12" s="69">
        <v>794.66485172624618</v>
      </c>
      <c r="X12" s="69">
        <v>149.99427801740845</v>
      </c>
      <c r="Y12" s="69">
        <f t="shared" si="6"/>
        <v>0</v>
      </c>
      <c r="Z12" s="7">
        <f t="shared" si="7"/>
        <v>644.67057370883776</v>
      </c>
      <c r="AA12" s="7"/>
      <c r="AB12" s="92">
        <f t="shared" si="2"/>
        <v>1501.7350864472278</v>
      </c>
      <c r="AC12" s="7"/>
      <c r="AD12" s="70">
        <f t="shared" si="3"/>
        <v>3.4326775452537634E-3</v>
      </c>
    </row>
    <row r="13" spans="1:30" x14ac:dyDescent="0.2">
      <c r="B13" s="91" t="s">
        <v>103</v>
      </c>
      <c r="C13" s="91" t="s">
        <v>104</v>
      </c>
      <c r="D13" s="7">
        <v>30316.395675729858</v>
      </c>
      <c r="E13" s="7">
        <v>62.719078788272817</v>
      </c>
      <c r="F13" s="7">
        <v>39.33913376757566</v>
      </c>
      <c r="G13" s="68">
        <v>134.84601939478657</v>
      </c>
      <c r="H13" s="7">
        <v>108.50400630371198</v>
      </c>
      <c r="I13" s="7">
        <f t="shared" si="0"/>
        <v>345.408238254347</v>
      </c>
      <c r="J13" s="7">
        <f t="shared" si="1"/>
        <v>30661.803913984204</v>
      </c>
      <c r="K13" s="7"/>
      <c r="L13" s="69">
        <v>1986.8369295324824</v>
      </c>
      <c r="M13" s="69">
        <v>1232.4298981895608</v>
      </c>
      <c r="N13" s="69">
        <v>3219.2668277220432</v>
      </c>
      <c r="O13" s="7"/>
      <c r="P13" s="69">
        <v>737.17134968918992</v>
      </c>
      <c r="Q13" s="69">
        <v>137.02864333661844</v>
      </c>
      <c r="R13" s="7"/>
      <c r="S13" s="69">
        <f t="shared" si="4"/>
        <v>600.14270635257151</v>
      </c>
      <c r="T13" s="69">
        <v>0</v>
      </c>
      <c r="U13" s="68">
        <f t="shared" si="5"/>
        <v>600.14270635257151</v>
      </c>
      <c r="V13" s="7"/>
      <c r="W13" s="69">
        <v>725.9733369742579</v>
      </c>
      <c r="X13" s="69">
        <v>137.02864333661844</v>
      </c>
      <c r="Y13" s="69">
        <f t="shared" si="6"/>
        <v>0</v>
      </c>
      <c r="Z13" s="7">
        <f t="shared" si="7"/>
        <v>588.94469363763949</v>
      </c>
      <c r="AA13" s="7"/>
      <c r="AB13" s="92">
        <f t="shared" si="2"/>
        <v>1463.1446866634478</v>
      </c>
      <c r="AC13" s="7"/>
      <c r="AD13" s="70">
        <f t="shared" si="3"/>
        <v>3.135953939413641E-3</v>
      </c>
    </row>
    <row r="14" spans="1:30" x14ac:dyDescent="0.2">
      <c r="B14" s="91" t="s">
        <v>105</v>
      </c>
      <c r="C14" s="91" t="s">
        <v>106</v>
      </c>
      <c r="D14" s="7">
        <v>73328.979489600912</v>
      </c>
      <c r="E14" s="7">
        <v>151.7042491219959</v>
      </c>
      <c r="F14" s="7">
        <v>90.244858930515335</v>
      </c>
      <c r="G14" s="68">
        <v>326.1641356122912</v>
      </c>
      <c r="H14" s="7">
        <v>262.4483509810529</v>
      </c>
      <c r="I14" s="7">
        <f t="shared" si="0"/>
        <v>830.56159464585539</v>
      </c>
      <c r="J14" s="7">
        <f t="shared" si="1"/>
        <v>74159.541084246768</v>
      </c>
      <c r="K14" s="7"/>
      <c r="L14" s="69">
        <v>4805.7403001737785</v>
      </c>
      <c r="M14" s="69">
        <v>2980.9884952472194</v>
      </c>
      <c r="N14" s="69">
        <v>7786.7287954209987</v>
      </c>
      <c r="O14" s="7"/>
      <c r="P14" s="69">
        <v>1720.5692239732919</v>
      </c>
      <c r="Q14" s="69">
        <v>331.44344348173667</v>
      </c>
      <c r="R14" s="7"/>
      <c r="S14" s="69">
        <f t="shared" si="4"/>
        <v>1389.1257804915551</v>
      </c>
      <c r="T14" s="69">
        <v>862.5</v>
      </c>
      <c r="U14" s="68">
        <f t="shared" si="5"/>
        <v>526.62578049155513</v>
      </c>
      <c r="V14" s="7"/>
      <c r="W14" s="69">
        <v>1755.9766835871026</v>
      </c>
      <c r="X14" s="69">
        <v>331.44344348173667</v>
      </c>
      <c r="Y14" s="69">
        <f t="shared" si="6"/>
        <v>862.5</v>
      </c>
      <c r="Z14" s="7">
        <f t="shared" si="7"/>
        <v>562.03324010536585</v>
      </c>
      <c r="AA14" s="7"/>
      <c r="AB14" s="92">
        <f t="shared" si="2"/>
        <v>3476.5459075603944</v>
      </c>
      <c r="AC14" s="7"/>
      <c r="AD14" s="70">
        <f t="shared" si="3"/>
        <v>7.5852124560997951E-3</v>
      </c>
    </row>
    <row r="15" spans="1:30" x14ac:dyDescent="0.2">
      <c r="B15" s="93" t="s">
        <v>107</v>
      </c>
      <c r="C15" s="93" t="s">
        <v>108</v>
      </c>
      <c r="D15" s="94">
        <v>55411.946635487235</v>
      </c>
      <c r="E15" s="7">
        <v>114.63718457880381</v>
      </c>
      <c r="F15" s="7">
        <v>73.009706244357119</v>
      </c>
      <c r="G15" s="68">
        <v>246.46994684442819</v>
      </c>
      <c r="H15" s="7">
        <v>198.32232932133059</v>
      </c>
      <c r="I15" s="7">
        <f t="shared" si="0"/>
        <v>632.43916698891974</v>
      </c>
      <c r="J15" s="7">
        <f t="shared" si="1"/>
        <v>56044.385802476158</v>
      </c>
      <c r="K15" s="7"/>
      <c r="L15" s="69">
        <v>3631.5168561019495</v>
      </c>
      <c r="M15" s="69">
        <v>2252.6206769734949</v>
      </c>
      <c r="N15" s="69">
        <v>5884.1375330754445</v>
      </c>
      <c r="O15" s="7"/>
      <c r="P15" s="69">
        <v>1313.3415013334197</v>
      </c>
      <c r="Q15" s="69">
        <v>250.45932086777054</v>
      </c>
      <c r="R15" s="7"/>
      <c r="S15" s="69">
        <f t="shared" si="4"/>
        <v>1062.8821804656491</v>
      </c>
      <c r="T15" s="69">
        <v>0</v>
      </c>
      <c r="U15" s="68">
        <f t="shared" si="5"/>
        <v>1062.8821804656491</v>
      </c>
      <c r="V15" s="7"/>
      <c r="W15" s="69">
        <v>1326.925411499654</v>
      </c>
      <c r="X15" s="69">
        <v>250.45932086777054</v>
      </c>
      <c r="Y15" s="69">
        <f t="shared" si="6"/>
        <v>0</v>
      </c>
      <c r="Z15" s="7">
        <f t="shared" si="7"/>
        <v>1076.4660906318836</v>
      </c>
      <c r="AA15" s="7"/>
      <c r="AB15" s="92">
        <f t="shared" si="2"/>
        <v>2640.2669128330735</v>
      </c>
      <c r="AC15" s="7"/>
      <c r="AD15" s="70">
        <f t="shared" si="3"/>
        <v>5.7318592289401903E-3</v>
      </c>
    </row>
    <row r="16" spans="1:30" x14ac:dyDescent="0.2">
      <c r="B16" s="91" t="s">
        <v>109</v>
      </c>
      <c r="C16" s="91" t="s">
        <v>110</v>
      </c>
      <c r="D16" s="7">
        <v>95463.568156932233</v>
      </c>
      <c r="E16" s="7">
        <v>197.4966653914455</v>
      </c>
      <c r="F16" s="7">
        <v>159.04233566259492</v>
      </c>
      <c r="G16" s="68">
        <v>424.61783059160786</v>
      </c>
      <c r="H16" s="7">
        <v>341.66923112720076</v>
      </c>
      <c r="I16" s="7">
        <f t="shared" si="0"/>
        <v>1122.8260627728491</v>
      </c>
      <c r="J16" s="7">
        <f t="shared" si="1"/>
        <v>96586.394219705078</v>
      </c>
      <c r="K16" s="7"/>
      <c r="L16" s="69">
        <v>6256.3684901030974</v>
      </c>
      <c r="M16" s="69">
        <v>3880.8094749419042</v>
      </c>
      <c r="N16" s="69">
        <v>10137.177965045003</v>
      </c>
      <c r="O16" s="7"/>
      <c r="P16" s="69">
        <v>2176.5452701504482</v>
      </c>
      <c r="Q16" s="69">
        <v>431.49071454723014</v>
      </c>
      <c r="R16" s="7"/>
      <c r="S16" s="69">
        <f t="shared" si="4"/>
        <v>1745.054555603218</v>
      </c>
      <c r="T16" s="69">
        <v>1649.5</v>
      </c>
      <c r="U16" s="68">
        <f t="shared" si="5"/>
        <v>95.554555603217977</v>
      </c>
      <c r="V16" s="7"/>
      <c r="W16" s="69">
        <v>2286.0239019059818</v>
      </c>
      <c r="X16" s="69">
        <v>431.49071454723014</v>
      </c>
      <c r="Y16" s="69">
        <f t="shared" si="6"/>
        <v>1649.5</v>
      </c>
      <c r="Z16" s="7">
        <f t="shared" si="7"/>
        <v>205.03318735875155</v>
      </c>
      <c r="AA16" s="7"/>
      <c r="AB16" s="92">
        <f t="shared" si="2"/>
        <v>4462.56917205643</v>
      </c>
      <c r="AC16" s="7"/>
      <c r="AD16" s="70">
        <f t="shared" si="3"/>
        <v>9.8748332695722755E-3</v>
      </c>
    </row>
    <row r="17" spans="2:30" x14ac:dyDescent="0.2">
      <c r="B17" s="91" t="s">
        <v>111</v>
      </c>
      <c r="C17" s="91" t="s">
        <v>112</v>
      </c>
      <c r="D17" s="7">
        <v>86862.452326625193</v>
      </c>
      <c r="E17" s="7">
        <v>179.70252959779131</v>
      </c>
      <c r="F17" s="7">
        <v>119.77136094861599</v>
      </c>
      <c r="G17" s="68">
        <v>386.36043863525128</v>
      </c>
      <c r="H17" s="7">
        <v>310.88537620417895</v>
      </c>
      <c r="I17" s="7">
        <f t="shared" si="0"/>
        <v>996.71970538583764</v>
      </c>
      <c r="J17" s="7">
        <f t="shared" si="1"/>
        <v>87859.172032011033</v>
      </c>
      <c r="K17" s="7"/>
      <c r="L17" s="69">
        <v>5692.6796284841921</v>
      </c>
      <c r="M17" s="69">
        <v>3531.1547065965992</v>
      </c>
      <c r="N17" s="69">
        <v>9223.8343350807918</v>
      </c>
      <c r="O17" s="7"/>
      <c r="P17" s="69">
        <v>2062.5260056207444</v>
      </c>
      <c r="Q17" s="69">
        <v>392.61408666525443</v>
      </c>
      <c r="R17" s="7"/>
      <c r="S17" s="69">
        <f t="shared" si="4"/>
        <v>1669.9119189554899</v>
      </c>
      <c r="T17" s="69">
        <v>1630.5</v>
      </c>
      <c r="U17" s="68">
        <f t="shared" si="5"/>
        <v>39.411918955489909</v>
      </c>
      <c r="V17" s="7"/>
      <c r="W17" s="69">
        <v>2080.0567800944345</v>
      </c>
      <c r="X17" s="69">
        <v>392.61408666525443</v>
      </c>
      <c r="Y17" s="69">
        <f t="shared" si="6"/>
        <v>1630.5</v>
      </c>
      <c r="Z17" s="7">
        <f t="shared" si="7"/>
        <v>56.942693429180053</v>
      </c>
      <c r="AA17" s="7"/>
      <c r="AB17" s="92">
        <f t="shared" si="2"/>
        <v>4142.5827857151789</v>
      </c>
      <c r="AC17" s="7"/>
      <c r="AD17" s="70">
        <f t="shared" si="3"/>
        <v>8.9851264798895651E-3</v>
      </c>
    </row>
    <row r="18" spans="2:30" x14ac:dyDescent="0.2">
      <c r="B18" s="91" t="s">
        <v>113</v>
      </c>
      <c r="C18" s="91" t="s">
        <v>114</v>
      </c>
      <c r="D18" s="7">
        <v>56539.618580533854</v>
      </c>
      <c r="E18" s="7">
        <v>116.97013161925045</v>
      </c>
      <c r="F18" s="7">
        <v>75.442984457760161</v>
      </c>
      <c r="G18" s="68">
        <v>251.48578298138847</v>
      </c>
      <c r="H18" s="7">
        <v>202.3583277013033</v>
      </c>
      <c r="I18" s="7">
        <f t="shared" si="0"/>
        <v>646.25722675970235</v>
      </c>
      <c r="J18" s="7">
        <f t="shared" si="1"/>
        <v>57185.875807293552</v>
      </c>
      <c r="K18" s="7"/>
      <c r="L18" s="69">
        <v>3705.4207689806826</v>
      </c>
      <c r="M18" s="69">
        <v>2298.4630863182715</v>
      </c>
      <c r="N18" s="69">
        <v>6003.8838552989537</v>
      </c>
      <c r="O18" s="7"/>
      <c r="P18" s="69">
        <v>1321.1393126199278</v>
      </c>
      <c r="Q18" s="69">
        <v>255.5563435617384</v>
      </c>
      <c r="R18" s="7"/>
      <c r="S18" s="69">
        <f t="shared" si="4"/>
        <v>1065.5829690581893</v>
      </c>
      <c r="T18" s="69">
        <v>101.5</v>
      </c>
      <c r="U18" s="68">
        <f t="shared" si="5"/>
        <v>964.08296905818929</v>
      </c>
      <c r="V18" s="7"/>
      <c r="W18" s="69">
        <v>1353.929273492824</v>
      </c>
      <c r="X18" s="69">
        <v>255.5563435617384</v>
      </c>
      <c r="Y18" s="69">
        <f t="shared" si="6"/>
        <v>101.5</v>
      </c>
      <c r="Z18" s="7">
        <f t="shared" si="7"/>
        <v>996.87292993108554</v>
      </c>
      <c r="AA18" s="7"/>
      <c r="AB18" s="92">
        <f t="shared" si="2"/>
        <v>2675.0685861127517</v>
      </c>
      <c r="AC18" s="7"/>
      <c r="AD18" s="70">
        <f t="shared" si="3"/>
        <v>5.8485065809625227E-3</v>
      </c>
    </row>
    <row r="19" spans="2:30" x14ac:dyDescent="0.2">
      <c r="B19" s="91" t="s">
        <v>115</v>
      </c>
      <c r="C19" s="91" t="s">
        <v>116</v>
      </c>
      <c r="D19" s="7">
        <v>35422.878370372302</v>
      </c>
      <c r="E19" s="7">
        <v>73.283457676909322</v>
      </c>
      <c r="F19" s="7">
        <v>56.201683627405089</v>
      </c>
      <c r="G19" s="68">
        <v>157.55943400535503</v>
      </c>
      <c r="H19" s="7">
        <v>126.78038178105312</v>
      </c>
      <c r="I19" s="7">
        <f t="shared" si="0"/>
        <v>413.82495709072253</v>
      </c>
      <c r="J19" s="7">
        <f t="shared" si="1"/>
        <v>35836.703327463023</v>
      </c>
      <c r="K19" s="7"/>
      <c r="L19" s="69">
        <v>2321.4990214993204</v>
      </c>
      <c r="M19" s="69">
        <v>1440.019943351268</v>
      </c>
      <c r="N19" s="69">
        <v>3761.5189648505884</v>
      </c>
      <c r="O19" s="7"/>
      <c r="P19" s="69">
        <v>838.40368876641446</v>
      </c>
      <c r="Q19" s="69">
        <v>160.10969833251147</v>
      </c>
      <c r="R19" s="7"/>
      <c r="S19" s="69">
        <f t="shared" si="4"/>
        <v>678.29399043390299</v>
      </c>
      <c r="T19" s="69">
        <v>656.5</v>
      </c>
      <c r="U19" s="68">
        <f t="shared" si="5"/>
        <v>21.793990433902991</v>
      </c>
      <c r="V19" s="7"/>
      <c r="W19" s="69">
        <v>848.25602261022539</v>
      </c>
      <c r="X19" s="69">
        <v>160.10969833251147</v>
      </c>
      <c r="Y19" s="69">
        <f t="shared" si="6"/>
        <v>656.5</v>
      </c>
      <c r="Z19" s="7">
        <f t="shared" si="7"/>
        <v>31.646324277713916</v>
      </c>
      <c r="AA19" s="7"/>
      <c r="AB19" s="92">
        <f t="shared" si="2"/>
        <v>1686.6597113766397</v>
      </c>
      <c r="AC19" s="7"/>
      <c r="AD19" s="70">
        <f t="shared" si="3"/>
        <v>3.6641728838454658E-3</v>
      </c>
    </row>
    <row r="20" spans="2:30" x14ac:dyDescent="0.2">
      <c r="B20" s="91" t="s">
        <v>117</v>
      </c>
      <c r="C20" s="91" t="s">
        <v>118</v>
      </c>
      <c r="D20" s="7">
        <v>54006.257464028444</v>
      </c>
      <c r="E20" s="7">
        <v>111.72907073705426</v>
      </c>
      <c r="F20" s="7">
        <v>90.40616869069423</v>
      </c>
      <c r="G20" s="68">
        <v>240.21750208466668</v>
      </c>
      <c r="H20" s="7">
        <v>193.29129237510386</v>
      </c>
      <c r="I20" s="7">
        <f t="shared" si="0"/>
        <v>635.64403388751907</v>
      </c>
      <c r="J20" s="7">
        <f t="shared" si="1"/>
        <v>54641.901497915962</v>
      </c>
      <c r="K20" s="7"/>
      <c r="L20" s="69">
        <v>3539.3926079831631</v>
      </c>
      <c r="M20" s="69">
        <v>2195.4762399831161</v>
      </c>
      <c r="N20" s="69">
        <v>5734.8688479662796</v>
      </c>
      <c r="O20" s="7"/>
      <c r="P20" s="69">
        <v>1276.2130657479199</v>
      </c>
      <c r="Q20" s="69">
        <v>244.10567374631617</v>
      </c>
      <c r="R20" s="7"/>
      <c r="S20" s="69">
        <f t="shared" si="4"/>
        <v>1032.1073920016038</v>
      </c>
      <c r="T20" s="69">
        <v>962.5</v>
      </c>
      <c r="U20" s="68">
        <f t="shared" si="5"/>
        <v>69.607392001603785</v>
      </c>
      <c r="V20" s="7"/>
      <c r="W20" s="69">
        <v>1293.2639937814031</v>
      </c>
      <c r="X20" s="69">
        <v>244.10567374631617</v>
      </c>
      <c r="Y20" s="69">
        <f t="shared" si="6"/>
        <v>962.5</v>
      </c>
      <c r="Z20" s="7">
        <f t="shared" si="7"/>
        <v>86.658320035086945</v>
      </c>
      <c r="AA20" s="7"/>
      <c r="AB20" s="92">
        <f t="shared" si="2"/>
        <v>2569.477059529323</v>
      </c>
      <c r="AC20" s="7"/>
      <c r="AD20" s="70">
        <f t="shared" si="3"/>
        <v>5.5864535368527132E-3</v>
      </c>
    </row>
    <row r="21" spans="2:30" x14ac:dyDescent="0.2">
      <c r="B21" s="91" t="s">
        <v>119</v>
      </c>
      <c r="C21" s="91" t="s">
        <v>120</v>
      </c>
      <c r="D21" s="7">
        <v>26640.608323658533</v>
      </c>
      <c r="E21" s="7">
        <v>55.114546936616676</v>
      </c>
      <c r="F21" s="7">
        <v>43.839903273412638</v>
      </c>
      <c r="G21" s="68">
        <v>118.49627591372585</v>
      </c>
      <c r="H21" s="7">
        <v>95.348166200346853</v>
      </c>
      <c r="I21" s="7">
        <f t="shared" si="0"/>
        <v>312.79889232410198</v>
      </c>
      <c r="J21" s="7">
        <f t="shared" si="1"/>
        <v>26953.407215982636</v>
      </c>
      <c r="K21" s="7"/>
      <c r="L21" s="69">
        <v>1745.9379079495709</v>
      </c>
      <c r="M21" s="69">
        <v>1083.0008473045177</v>
      </c>
      <c r="N21" s="69">
        <v>2828.9387552540888</v>
      </c>
      <c r="O21" s="7"/>
      <c r="P21" s="69">
        <v>626.13296319431504</v>
      </c>
      <c r="Q21" s="69">
        <v>120.41426214712013</v>
      </c>
      <c r="R21" s="7"/>
      <c r="S21" s="69">
        <f t="shared" si="4"/>
        <v>505.71870104719494</v>
      </c>
      <c r="T21" s="69">
        <v>492</v>
      </c>
      <c r="U21" s="68">
        <f t="shared" si="5"/>
        <v>13.718701047194941</v>
      </c>
      <c r="V21" s="7"/>
      <c r="W21" s="69">
        <v>637.95088079133802</v>
      </c>
      <c r="X21" s="69">
        <v>120.41426214712013</v>
      </c>
      <c r="Y21" s="69">
        <f t="shared" si="6"/>
        <v>492</v>
      </c>
      <c r="Z21" s="7">
        <f t="shared" si="7"/>
        <v>25.536618644217924</v>
      </c>
      <c r="AA21" s="7"/>
      <c r="AB21" s="92">
        <f t="shared" si="2"/>
        <v>1264.0838439856529</v>
      </c>
      <c r="AC21" s="7"/>
      <c r="AD21" s="70">
        <f t="shared" si="3"/>
        <v>2.7557273468308339E-3</v>
      </c>
    </row>
    <row r="22" spans="2:30" x14ac:dyDescent="0.2">
      <c r="B22" s="91" t="s">
        <v>121</v>
      </c>
      <c r="C22" s="91" t="s">
        <v>122</v>
      </c>
      <c r="D22" s="7">
        <v>50119.390771140963</v>
      </c>
      <c r="E22" s="7">
        <v>103.68785432867082</v>
      </c>
      <c r="F22" s="7">
        <v>75.177164148732928</v>
      </c>
      <c r="G22" s="68">
        <v>222.92888680664228</v>
      </c>
      <c r="H22" s="7">
        <v>179.37998798860053</v>
      </c>
      <c r="I22" s="7">
        <f t="shared" si="0"/>
        <v>581.17389327264652</v>
      </c>
      <c r="J22" s="7">
        <f t="shared" si="1"/>
        <v>50700.564664413607</v>
      </c>
      <c r="K22" s="7"/>
      <c r="L22" s="69">
        <v>3284.6601401726493</v>
      </c>
      <c r="M22" s="69">
        <v>2037.4663375583818</v>
      </c>
      <c r="N22" s="69">
        <v>5322.1264777310316</v>
      </c>
      <c r="O22" s="7"/>
      <c r="P22" s="69">
        <v>1147.0317893704748</v>
      </c>
      <c r="Q22" s="69">
        <v>226.53722413728002</v>
      </c>
      <c r="R22" s="7"/>
      <c r="S22" s="69">
        <f t="shared" si="4"/>
        <v>920.49456523319486</v>
      </c>
      <c r="T22" s="69">
        <v>902</v>
      </c>
      <c r="U22" s="68">
        <f t="shared" si="5"/>
        <v>18.494565233194862</v>
      </c>
      <c r="V22" s="7"/>
      <c r="W22" s="69">
        <v>1200.1869138543648</v>
      </c>
      <c r="X22" s="69">
        <v>226.53722413728002</v>
      </c>
      <c r="Y22" s="69">
        <f t="shared" si="6"/>
        <v>902</v>
      </c>
      <c r="Z22" s="7">
        <f t="shared" si="7"/>
        <v>71.649689717084811</v>
      </c>
      <c r="AA22" s="7"/>
      <c r="AB22" s="92">
        <f t="shared" si="2"/>
        <v>2347.2187032248394</v>
      </c>
      <c r="AC22" s="7"/>
      <c r="AD22" s="70">
        <f t="shared" si="3"/>
        <v>5.1843927164335413E-3</v>
      </c>
    </row>
    <row r="23" spans="2:30" x14ac:dyDescent="0.2">
      <c r="B23" s="93" t="s">
        <v>123</v>
      </c>
      <c r="C23" s="93" t="s">
        <v>124</v>
      </c>
      <c r="D23" s="94">
        <v>121794.22600670852</v>
      </c>
      <c r="E23" s="7">
        <v>251.96998147727717</v>
      </c>
      <c r="F23" s="7">
        <v>172.42422985208495</v>
      </c>
      <c r="G23" s="68">
        <v>541.73546017614592</v>
      </c>
      <c r="H23" s="7">
        <v>435.90806795568949</v>
      </c>
      <c r="I23" s="7">
        <f t="shared" si="0"/>
        <v>1402.0377394611974</v>
      </c>
      <c r="J23" s="7">
        <f t="shared" si="1"/>
        <v>123196.26374616972</v>
      </c>
      <c r="K23" s="7"/>
      <c r="L23" s="69">
        <v>7981.9932627307035</v>
      </c>
      <c r="M23" s="69">
        <v>4951.210136028496</v>
      </c>
      <c r="N23" s="69">
        <v>12933.2033987592</v>
      </c>
      <c r="O23" s="7"/>
      <c r="P23" s="69">
        <v>2894.082874593928</v>
      </c>
      <c r="Q23" s="69">
        <v>550.50401553155518</v>
      </c>
      <c r="R23" s="7"/>
      <c r="S23" s="69">
        <f t="shared" si="4"/>
        <v>2343.5788590623729</v>
      </c>
      <c r="T23" s="69">
        <v>2230.5</v>
      </c>
      <c r="U23" s="68">
        <f t="shared" si="5"/>
        <v>113.07885906237289</v>
      </c>
      <c r="V23" s="7"/>
      <c r="W23" s="69">
        <v>2916.5525355994832</v>
      </c>
      <c r="X23" s="69">
        <v>550.50401553155518</v>
      </c>
      <c r="Y23" s="69">
        <f t="shared" si="6"/>
        <v>2230.5</v>
      </c>
      <c r="Z23" s="7">
        <f t="shared" si="7"/>
        <v>135.54852006792817</v>
      </c>
      <c r="AA23" s="7"/>
      <c r="AB23" s="92">
        <f t="shared" si="2"/>
        <v>5810.6354101934112</v>
      </c>
      <c r="AC23" s="7"/>
      <c r="AD23" s="70">
        <f t="shared" si="3"/>
        <v>1.2598499073863859E-2</v>
      </c>
    </row>
    <row r="24" spans="2:30" x14ac:dyDescent="0.2">
      <c r="B24" s="91" t="s">
        <v>125</v>
      </c>
      <c r="C24" s="91" t="s">
        <v>126</v>
      </c>
      <c r="D24" s="7">
        <v>44286.632066542828</v>
      </c>
      <c r="E24" s="7">
        <v>91.620943187266903</v>
      </c>
      <c r="F24" s="7">
        <v>84.487690870045384</v>
      </c>
      <c r="G24" s="68">
        <v>196.98502785262383</v>
      </c>
      <c r="H24" s="7">
        <v>158.50423171397173</v>
      </c>
      <c r="I24" s="7">
        <f t="shared" si="0"/>
        <v>531.59789362390791</v>
      </c>
      <c r="J24" s="7">
        <f t="shared" si="1"/>
        <v>44818.229960166733</v>
      </c>
      <c r="K24" s="7"/>
      <c r="L24" s="69">
        <v>2902.4003056163565</v>
      </c>
      <c r="M24" s="69">
        <v>1800.3515336297946</v>
      </c>
      <c r="N24" s="69">
        <v>4702.7518392461507</v>
      </c>
      <c r="O24" s="7"/>
      <c r="P24" s="69">
        <v>1026.7894753915762</v>
      </c>
      <c r="Q24" s="69">
        <v>200.17343667554073</v>
      </c>
      <c r="R24" s="7"/>
      <c r="S24" s="69">
        <f t="shared" si="4"/>
        <v>826.6160387160354</v>
      </c>
      <c r="T24" s="69">
        <v>766</v>
      </c>
      <c r="U24" s="68">
        <f t="shared" si="5"/>
        <v>60.616038716035405</v>
      </c>
      <c r="V24" s="7"/>
      <c r="W24" s="69">
        <v>1060.5124173926145</v>
      </c>
      <c r="X24" s="69">
        <v>200.17343667554073</v>
      </c>
      <c r="Y24" s="69">
        <f t="shared" si="6"/>
        <v>766</v>
      </c>
      <c r="Z24" s="7">
        <f t="shared" si="7"/>
        <v>94.338980717073696</v>
      </c>
      <c r="AA24" s="7"/>
      <c r="AB24" s="92">
        <f t="shared" si="2"/>
        <v>2087.3018927841904</v>
      </c>
      <c r="AC24" s="7"/>
      <c r="AD24" s="70">
        <f t="shared" si="3"/>
        <v>4.581047159363345E-3</v>
      </c>
    </row>
    <row r="25" spans="2:30" x14ac:dyDescent="0.2">
      <c r="B25" s="91" t="s">
        <v>127</v>
      </c>
      <c r="C25" s="91" t="s">
        <v>128</v>
      </c>
      <c r="D25" s="7">
        <v>52810.297518057043</v>
      </c>
      <c r="E25" s="7">
        <v>109.25484831030818</v>
      </c>
      <c r="F25" s="7">
        <v>86.475663266616479</v>
      </c>
      <c r="G25" s="68">
        <v>234.89792386716258</v>
      </c>
      <c r="H25" s="7">
        <v>189.01088757683314</v>
      </c>
      <c r="I25" s="7">
        <f t="shared" si="0"/>
        <v>619.63932302092041</v>
      </c>
      <c r="J25" s="7">
        <f t="shared" si="1"/>
        <v>53429.936841077964</v>
      </c>
      <c r="K25" s="7"/>
      <c r="L25" s="69">
        <v>3461.0133239708512</v>
      </c>
      <c r="M25" s="69">
        <v>2146.8577692975559</v>
      </c>
      <c r="N25" s="69">
        <v>5607.8710932684071</v>
      </c>
      <c r="O25" s="7"/>
      <c r="P25" s="69">
        <v>1248.3203072247047</v>
      </c>
      <c r="Q25" s="69">
        <v>238.69999258836131</v>
      </c>
      <c r="R25" s="7"/>
      <c r="S25" s="69">
        <f t="shared" si="4"/>
        <v>1009.6203146363434</v>
      </c>
      <c r="T25" s="69">
        <v>0</v>
      </c>
      <c r="U25" s="68">
        <f t="shared" si="5"/>
        <v>1009.6203146363434</v>
      </c>
      <c r="V25" s="7"/>
      <c r="W25" s="69">
        <v>1264.6248691918172</v>
      </c>
      <c r="X25" s="69">
        <v>238.69999258836131</v>
      </c>
      <c r="Y25" s="69">
        <f t="shared" si="6"/>
        <v>0</v>
      </c>
      <c r="Z25" s="7">
        <f t="shared" si="7"/>
        <v>1025.9248766034559</v>
      </c>
      <c r="AA25" s="7"/>
      <c r="AB25" s="92">
        <f t="shared" si="2"/>
        <v>2512.9451764165219</v>
      </c>
      <c r="AC25" s="7"/>
      <c r="AD25" s="70">
        <f t="shared" si="3"/>
        <v>5.462742415515409E-3</v>
      </c>
    </row>
    <row r="26" spans="2:30" x14ac:dyDescent="0.2">
      <c r="B26" s="91" t="s">
        <v>129</v>
      </c>
      <c r="C26" s="91" t="s">
        <v>130</v>
      </c>
      <c r="D26" s="7">
        <v>45239.97328127463</v>
      </c>
      <c r="E26" s="7">
        <v>93.593231826009642</v>
      </c>
      <c r="F26" s="7">
        <v>67.897777224602848</v>
      </c>
      <c r="G26" s="68">
        <v>201.22544842592075</v>
      </c>
      <c r="H26" s="7">
        <v>161.91629105899671</v>
      </c>
      <c r="I26" s="7">
        <f t="shared" si="0"/>
        <v>524.63274853553003</v>
      </c>
      <c r="J26" s="7">
        <f t="shared" si="1"/>
        <v>45764.606029810158</v>
      </c>
      <c r="K26" s="7"/>
      <c r="L26" s="69">
        <v>2964.8791554154727</v>
      </c>
      <c r="M26" s="69">
        <v>1839.1070053810895</v>
      </c>
      <c r="N26" s="69">
        <v>4803.9861607965622</v>
      </c>
      <c r="O26" s="7"/>
      <c r="P26" s="69">
        <v>1034.7871426757822</v>
      </c>
      <c r="Q26" s="69">
        <v>204.48249289346589</v>
      </c>
      <c r="R26" s="7"/>
      <c r="S26" s="69">
        <f t="shared" si="4"/>
        <v>830.30464978231635</v>
      </c>
      <c r="T26" s="69">
        <v>0</v>
      </c>
      <c r="U26" s="68">
        <f t="shared" si="5"/>
        <v>830.30464978231635</v>
      </c>
      <c r="V26" s="7"/>
      <c r="W26" s="69">
        <v>1083.3416583860617</v>
      </c>
      <c r="X26" s="69">
        <v>204.48249289346589</v>
      </c>
      <c r="Y26" s="69">
        <f t="shared" si="6"/>
        <v>0</v>
      </c>
      <c r="Z26" s="7">
        <f t="shared" si="7"/>
        <v>878.85916549259582</v>
      </c>
      <c r="AA26" s="7"/>
      <c r="AB26" s="92">
        <f t="shared" si="2"/>
        <v>2118.1288010618437</v>
      </c>
      <c r="AC26" s="7"/>
      <c r="AD26" s="70">
        <f t="shared" si="3"/>
        <v>4.6796615913004824E-3</v>
      </c>
    </row>
    <row r="27" spans="2:30" x14ac:dyDescent="0.2">
      <c r="B27" s="93" t="s">
        <v>131</v>
      </c>
      <c r="C27" s="93" t="s">
        <v>132</v>
      </c>
      <c r="D27" s="94">
        <v>95144.097134125492</v>
      </c>
      <c r="E27" s="7">
        <v>196.83573826592882</v>
      </c>
      <c r="F27" s="7">
        <v>108.00710829782147</v>
      </c>
      <c r="G27" s="68">
        <v>423.19683727174703</v>
      </c>
      <c r="H27" s="7">
        <v>340.52582720005688</v>
      </c>
      <c r="I27" s="7">
        <f t="shared" si="0"/>
        <v>1068.5655110355542</v>
      </c>
      <c r="J27" s="7">
        <f t="shared" si="1"/>
        <v>96212.66264516105</v>
      </c>
      <c r="K27" s="7"/>
      <c r="L27" s="69">
        <v>6235.4314092964869</v>
      </c>
      <c r="M27" s="69">
        <v>3867.8222569255017</v>
      </c>
      <c r="N27" s="69">
        <v>10103.253666221988</v>
      </c>
      <c r="O27" s="7"/>
      <c r="P27" s="69">
        <v>2252.3268497399708</v>
      </c>
      <c r="Q27" s="69">
        <v>430.0467209634013</v>
      </c>
      <c r="R27" s="7"/>
      <c r="S27" s="69">
        <f t="shared" si="4"/>
        <v>1822.2801287765697</v>
      </c>
      <c r="T27" s="69">
        <v>1748</v>
      </c>
      <c r="U27" s="68">
        <f t="shared" si="5"/>
        <v>74.280128776569654</v>
      </c>
      <c r="V27" s="7"/>
      <c r="W27" s="69">
        <v>2278.3736704281264</v>
      </c>
      <c r="X27" s="69">
        <v>430.0467209634013</v>
      </c>
      <c r="Y27" s="69">
        <f t="shared" si="6"/>
        <v>1748</v>
      </c>
      <c r="Z27" s="7">
        <f t="shared" si="7"/>
        <v>100.3269494647252</v>
      </c>
      <c r="AA27" s="7"/>
      <c r="AB27" s="92">
        <f t="shared" si="2"/>
        <v>4530.7005201680968</v>
      </c>
      <c r="AC27" s="7"/>
      <c r="AD27" s="70">
        <f t="shared" si="3"/>
        <v>9.8417869132964419E-3</v>
      </c>
    </row>
    <row r="28" spans="2:30" x14ac:dyDescent="0.2">
      <c r="B28" s="91" t="s">
        <v>133</v>
      </c>
      <c r="C28" s="91" t="s">
        <v>134</v>
      </c>
      <c r="D28" s="7">
        <v>108998.63393270342</v>
      </c>
      <c r="E28" s="7">
        <v>225.49824136621251</v>
      </c>
      <c r="F28" s="7">
        <v>145.79221564339184</v>
      </c>
      <c r="G28" s="68">
        <v>484.82121893735695</v>
      </c>
      <c r="H28" s="7">
        <v>390.11195756354766</v>
      </c>
      <c r="I28" s="7">
        <f t="shared" si="0"/>
        <v>1246.223633510509</v>
      </c>
      <c r="J28" s="7">
        <f t="shared" si="1"/>
        <v>110244.85756621393</v>
      </c>
      <c r="K28" s="7"/>
      <c r="L28" s="69">
        <v>7143.4122143833583</v>
      </c>
      <c r="M28" s="69">
        <v>4431.0404428460761</v>
      </c>
      <c r="N28" s="69">
        <v>11574.452657229434</v>
      </c>
      <c r="O28" s="7"/>
      <c r="P28" s="69">
        <v>2485.0238344874642</v>
      </c>
      <c r="Q28" s="69">
        <v>492.66855773690111</v>
      </c>
      <c r="R28" s="7"/>
      <c r="S28" s="69">
        <f t="shared" si="4"/>
        <v>1992.355276750563</v>
      </c>
      <c r="T28" s="69">
        <v>0</v>
      </c>
      <c r="U28" s="68">
        <f t="shared" si="5"/>
        <v>1992.355276750563</v>
      </c>
      <c r="V28" s="7"/>
      <c r="W28" s="69">
        <v>2610.14214381391</v>
      </c>
      <c r="X28" s="69">
        <v>492.66855773690111</v>
      </c>
      <c r="Y28" s="69">
        <f t="shared" si="6"/>
        <v>0</v>
      </c>
      <c r="Z28" s="7">
        <f t="shared" si="7"/>
        <v>2117.4735860770088</v>
      </c>
      <c r="AA28" s="7"/>
      <c r="AB28" s="92">
        <f t="shared" si="2"/>
        <v>5095.1659783013747</v>
      </c>
      <c r="AC28" s="7"/>
      <c r="AD28" s="70">
        <f t="shared" si="3"/>
        <v>1.1274912068310626E-2</v>
      </c>
    </row>
    <row r="29" spans="2:30" x14ac:dyDescent="0.2">
      <c r="B29" s="91" t="s">
        <v>135</v>
      </c>
      <c r="C29" s="91" t="s">
        <v>136</v>
      </c>
      <c r="D29" s="7">
        <v>35947.783285512247</v>
      </c>
      <c r="E29" s="7">
        <v>74.369389958607613</v>
      </c>
      <c r="F29" s="7">
        <v>46.768470609618532</v>
      </c>
      <c r="G29" s="68">
        <v>159.89418841100638</v>
      </c>
      <c r="H29" s="7">
        <v>128.65904462839117</v>
      </c>
      <c r="I29" s="7">
        <f t="shared" si="0"/>
        <v>409.69109360762366</v>
      </c>
      <c r="J29" s="7">
        <f t="shared" si="1"/>
        <v>36357.474379119871</v>
      </c>
      <c r="K29" s="7"/>
      <c r="L29" s="69">
        <v>2355.8995643952576</v>
      </c>
      <c r="M29" s="69">
        <v>1461.3585126866396</v>
      </c>
      <c r="N29" s="69">
        <v>3817.2580770818972</v>
      </c>
      <c r="O29" s="7"/>
      <c r="P29" s="69">
        <v>841.01892723755736</v>
      </c>
      <c r="Q29" s="69">
        <v>162.48224318156591</v>
      </c>
      <c r="R29" s="7"/>
      <c r="S29" s="69">
        <f t="shared" si="4"/>
        <v>678.53668405599149</v>
      </c>
      <c r="T29" s="69">
        <v>0</v>
      </c>
      <c r="U29" s="68">
        <f t="shared" si="5"/>
        <v>678.53668405599149</v>
      </c>
      <c r="V29" s="7"/>
      <c r="W29" s="69">
        <v>860.82568877088318</v>
      </c>
      <c r="X29" s="69">
        <v>162.48224318156591</v>
      </c>
      <c r="Y29" s="69">
        <f t="shared" si="6"/>
        <v>0</v>
      </c>
      <c r="Z29" s="7">
        <f t="shared" si="7"/>
        <v>698.3434455893173</v>
      </c>
      <c r="AA29" s="7"/>
      <c r="AB29" s="92">
        <f t="shared" si="2"/>
        <v>1701.8446160084404</v>
      </c>
      <c r="AC29" s="7"/>
      <c r="AD29" s="70">
        <f t="shared" si="3"/>
        <v>3.7184694979303808E-3</v>
      </c>
    </row>
    <row r="30" spans="2:30" x14ac:dyDescent="0.2">
      <c r="B30" s="91" t="s">
        <v>137</v>
      </c>
      <c r="C30" s="91" t="s">
        <v>138</v>
      </c>
      <c r="D30" s="7">
        <v>71122.991130503753</v>
      </c>
      <c r="E30" s="7">
        <v>147.1404626092413</v>
      </c>
      <c r="F30" s="7">
        <v>87.975162445744402</v>
      </c>
      <c r="G30" s="68">
        <v>316.35199460986883</v>
      </c>
      <c r="H30" s="7">
        <v>254.55300031398747</v>
      </c>
      <c r="I30" s="7">
        <f t="shared" si="0"/>
        <v>806.02061997884198</v>
      </c>
      <c r="J30" s="7">
        <f t="shared" si="1"/>
        <v>71929.01175048259</v>
      </c>
      <c r="K30" s="7"/>
      <c r="L30" s="69">
        <v>4661.1670736974593</v>
      </c>
      <c r="M30" s="69">
        <v>2891.3100902715919</v>
      </c>
      <c r="N30" s="69">
        <v>7552.4771639690516</v>
      </c>
      <c r="O30" s="7"/>
      <c r="P30" s="69">
        <v>1634.8654521977446</v>
      </c>
      <c r="Q30" s="69">
        <v>321.47248270867044</v>
      </c>
      <c r="R30" s="7"/>
      <c r="S30" s="69">
        <f t="shared" si="4"/>
        <v>1313.3929694890742</v>
      </c>
      <c r="T30" s="69">
        <v>0</v>
      </c>
      <c r="U30" s="68">
        <f t="shared" si="5"/>
        <v>1313.3929694890742</v>
      </c>
      <c r="V30" s="7"/>
      <c r="W30" s="69">
        <v>1703.1508547019682</v>
      </c>
      <c r="X30" s="69">
        <v>321.47248270867044</v>
      </c>
      <c r="Y30" s="69">
        <f t="shared" si="6"/>
        <v>0</v>
      </c>
      <c r="Z30" s="7">
        <f t="shared" si="7"/>
        <v>1381.6783719932978</v>
      </c>
      <c r="AA30" s="7"/>
      <c r="AB30" s="92">
        <f t="shared" si="2"/>
        <v>3338.0163068997126</v>
      </c>
      <c r="AC30" s="7"/>
      <c r="AD30" s="70">
        <f t="shared" si="3"/>
        <v>7.3570231304620655E-3</v>
      </c>
    </row>
    <row r="31" spans="2:30" x14ac:dyDescent="0.2">
      <c r="B31" s="91" t="s">
        <v>139</v>
      </c>
      <c r="C31" s="91" t="s">
        <v>140</v>
      </c>
      <c r="D31" s="7">
        <v>139804.99259135511</v>
      </c>
      <c r="E31" s="7">
        <v>289.23096396814668</v>
      </c>
      <c r="F31" s="7">
        <v>172.02436340431751</v>
      </c>
      <c r="G31" s="68">
        <v>621.84657253151533</v>
      </c>
      <c r="H31" s="7">
        <v>500.36956766489374</v>
      </c>
      <c r="I31" s="7">
        <f t="shared" si="0"/>
        <v>1583.4714675688733</v>
      </c>
      <c r="J31" s="7">
        <f t="shared" si="1"/>
        <v>141388.46405892397</v>
      </c>
      <c r="K31" s="7"/>
      <c r="L31" s="69">
        <v>9162.359707420339</v>
      </c>
      <c r="M31" s="69">
        <v>5683.3884419740816</v>
      </c>
      <c r="N31" s="69">
        <v>14845.748149394421</v>
      </c>
      <c r="O31" s="7"/>
      <c r="P31" s="69">
        <v>3403.872664575817</v>
      </c>
      <c r="Q31" s="69">
        <v>631.91181007760679</v>
      </c>
      <c r="R31" s="7"/>
      <c r="S31" s="69">
        <f t="shared" si="4"/>
        <v>2771.9608544982102</v>
      </c>
      <c r="T31" s="69">
        <v>1083.5</v>
      </c>
      <c r="U31" s="68">
        <f t="shared" si="5"/>
        <v>1688.4608544982102</v>
      </c>
      <c r="V31" s="7"/>
      <c r="W31" s="69">
        <v>3347.8484079312975</v>
      </c>
      <c r="X31" s="69">
        <v>631.91181007760679</v>
      </c>
      <c r="Y31" s="69">
        <f t="shared" si="6"/>
        <v>1083.5</v>
      </c>
      <c r="Z31" s="7">
        <f t="shared" si="7"/>
        <v>1632.4365978536907</v>
      </c>
      <c r="AA31" s="7"/>
      <c r="AB31" s="92">
        <f t="shared" si="2"/>
        <v>6751.7210725071145</v>
      </c>
      <c r="AC31" s="7"/>
      <c r="AD31" s="70">
        <f t="shared" si="3"/>
        <v>1.4461548198407333E-2</v>
      </c>
    </row>
    <row r="32" spans="2:30" x14ac:dyDescent="0.2">
      <c r="B32" s="93" t="s">
        <v>141</v>
      </c>
      <c r="C32" s="93" t="s">
        <v>142</v>
      </c>
      <c r="D32" s="94">
        <v>67774.599059925444</v>
      </c>
      <c r="E32" s="7">
        <v>140.21325172523925</v>
      </c>
      <c r="F32" s="7">
        <v>94.152644670060781</v>
      </c>
      <c r="G32" s="68">
        <v>301.45849120926437</v>
      </c>
      <c r="H32" s="7">
        <v>242.56892548466391</v>
      </c>
      <c r="I32" s="7">
        <f t="shared" si="0"/>
        <v>778.39331308922829</v>
      </c>
      <c r="J32" s="7">
        <f t="shared" si="1"/>
        <v>68552.992373014669</v>
      </c>
      <c r="K32" s="7"/>
      <c r="L32" s="69">
        <v>4441.7244627902328</v>
      </c>
      <c r="M32" s="69">
        <v>2755.1903964009512</v>
      </c>
      <c r="N32" s="69">
        <v>7196.9148591911844</v>
      </c>
      <c r="O32" s="7"/>
      <c r="P32" s="69">
        <v>1494.3979811072645</v>
      </c>
      <c r="Q32" s="69">
        <v>306.33791236930273</v>
      </c>
      <c r="R32" s="7"/>
      <c r="S32" s="69">
        <f t="shared" si="4"/>
        <v>1188.0600687379617</v>
      </c>
      <c r="T32" s="69">
        <v>1117.5</v>
      </c>
      <c r="U32" s="68">
        <f t="shared" si="5"/>
        <v>70.560068737961728</v>
      </c>
      <c r="V32" s="7"/>
      <c r="W32" s="69">
        <v>1622.9683887196443</v>
      </c>
      <c r="X32" s="69">
        <v>306.33791236930273</v>
      </c>
      <c r="Y32" s="69">
        <f t="shared" si="6"/>
        <v>1117.5</v>
      </c>
      <c r="Z32" s="7">
        <f t="shared" si="7"/>
        <v>199.1304763503415</v>
      </c>
      <c r="AA32" s="7"/>
      <c r="AB32" s="92">
        <f t="shared" si="2"/>
        <v>3117.3663698269088</v>
      </c>
      <c r="AC32" s="7"/>
      <c r="AD32" s="70">
        <f t="shared" si="3"/>
        <v>7.0106625862619626E-3</v>
      </c>
    </row>
    <row r="33" spans="2:30" x14ac:dyDescent="0.2">
      <c r="B33" s="63"/>
      <c r="C33" s="64"/>
      <c r="D33" s="95"/>
      <c r="E33" s="7"/>
      <c r="F33" s="7"/>
      <c r="G33" s="68"/>
      <c r="H33" s="7"/>
      <c r="I33" s="7"/>
      <c r="J33" s="7"/>
      <c r="K33" s="7"/>
      <c r="L33" s="69"/>
      <c r="M33" s="69"/>
      <c r="N33" s="69"/>
      <c r="O33" s="7"/>
      <c r="P33" s="69"/>
      <c r="Q33" s="69"/>
      <c r="R33" s="7"/>
      <c r="S33" s="69">
        <f t="shared" si="4"/>
        <v>0</v>
      </c>
      <c r="T33" s="69"/>
      <c r="U33" s="68">
        <f t="shared" si="5"/>
        <v>0</v>
      </c>
      <c r="V33" s="7"/>
      <c r="W33" s="69"/>
      <c r="X33" s="69"/>
      <c r="Y33" s="69"/>
      <c r="Z33" s="7"/>
      <c r="AA33" s="7"/>
      <c r="AB33" s="92"/>
      <c r="AC33" s="7"/>
      <c r="AD33" s="70"/>
    </row>
    <row r="34" spans="2:30" x14ac:dyDescent="0.2">
      <c r="B34" s="91" t="s">
        <v>143</v>
      </c>
      <c r="C34" s="91" t="s">
        <v>144</v>
      </c>
      <c r="D34" s="7">
        <v>121317.15727783347</v>
      </c>
      <c r="E34" s="7">
        <v>250.98301351730663</v>
      </c>
      <c r="F34" s="7">
        <v>151.67661393724237</v>
      </c>
      <c r="G34" s="68">
        <v>539.61347906220919</v>
      </c>
      <c r="H34" s="7">
        <v>434.20061338494043</v>
      </c>
      <c r="I34" s="7">
        <f t="shared" ref="I34:I60" si="8">SUM(E34,F34,G34,H34)</f>
        <v>1376.4737199016986</v>
      </c>
      <c r="J34" s="7">
        <f t="shared" ref="J34:J60" si="9">D34+I34</f>
        <v>122693.63099773516</v>
      </c>
      <c r="K34" s="7"/>
      <c r="L34" s="69">
        <v>7950.7277462559705</v>
      </c>
      <c r="M34" s="69">
        <v>4931.8162156150747</v>
      </c>
      <c r="N34" s="69">
        <v>12882.543961871044</v>
      </c>
      <c r="O34" s="7"/>
      <c r="P34" s="69">
        <v>2871.1947204067155</v>
      </c>
      <c r="Q34" s="69">
        <v>548.34768793261151</v>
      </c>
      <c r="R34" s="7"/>
      <c r="S34" s="69">
        <f t="shared" si="4"/>
        <v>2322.8470324741038</v>
      </c>
      <c r="T34" s="69">
        <v>1465</v>
      </c>
      <c r="U34" s="68">
        <f t="shared" si="5"/>
        <v>857.8470324741038</v>
      </c>
      <c r="V34" s="7"/>
      <c r="W34" s="69">
        <v>2905.1283814628241</v>
      </c>
      <c r="X34" s="69">
        <v>548.34768793261151</v>
      </c>
      <c r="Y34" s="69">
        <f t="shared" ref="Y34:Y60" si="10">T34</f>
        <v>1465</v>
      </c>
      <c r="Z34" s="7">
        <f t="shared" ref="Z34:Z60" si="11">W34-X34-Y34</f>
        <v>891.78069353021237</v>
      </c>
      <c r="AA34" s="7"/>
      <c r="AB34" s="92">
        <f t="shared" si="2"/>
        <v>5776.3231018695396</v>
      </c>
      <c r="AC34" s="7"/>
      <c r="AD34" s="70">
        <f t="shared" ref="AD34:AD60" si="12">D34/$D$8</f>
        <v>1.2549150675865331E-2</v>
      </c>
    </row>
    <row r="35" spans="2:30" x14ac:dyDescent="0.2">
      <c r="B35" s="91" t="s">
        <v>145</v>
      </c>
      <c r="C35" s="91" t="s">
        <v>146</v>
      </c>
      <c r="D35" s="7">
        <v>22462.165306190713</v>
      </c>
      <c r="E35" s="7">
        <v>46.470112432330467</v>
      </c>
      <c r="F35" s="7">
        <v>34.354434981201926</v>
      </c>
      <c r="G35" s="68">
        <v>99.910741729510505</v>
      </c>
      <c r="H35" s="7">
        <v>80.393294507931714</v>
      </c>
      <c r="I35" s="7">
        <f t="shared" si="8"/>
        <v>261.12858365097463</v>
      </c>
      <c r="J35" s="7">
        <f t="shared" si="9"/>
        <v>22723.293889841687</v>
      </c>
      <c r="K35" s="7"/>
      <c r="L35" s="69">
        <v>1472.0964861707159</v>
      </c>
      <c r="M35" s="69">
        <v>913.13770929529369</v>
      </c>
      <c r="N35" s="69">
        <v>2385.2341954660096</v>
      </c>
      <c r="O35" s="7"/>
      <c r="P35" s="69">
        <v>530.16513399933058</v>
      </c>
      <c r="Q35" s="69">
        <v>101.52790164215561</v>
      </c>
      <c r="R35" s="7"/>
      <c r="S35" s="69">
        <f t="shared" si="4"/>
        <v>428.63723235717498</v>
      </c>
      <c r="T35" s="69">
        <v>418</v>
      </c>
      <c r="U35" s="68">
        <f t="shared" si="5"/>
        <v>10.63723235717498</v>
      </c>
      <c r="V35" s="7"/>
      <c r="W35" s="69">
        <v>537.8915514042252</v>
      </c>
      <c r="X35" s="69">
        <v>101.52790164215561</v>
      </c>
      <c r="Y35" s="69">
        <f t="shared" si="10"/>
        <v>418</v>
      </c>
      <c r="Z35" s="7">
        <f t="shared" si="11"/>
        <v>18.363649762069599</v>
      </c>
      <c r="AA35" s="7"/>
      <c r="AB35" s="92">
        <f t="shared" si="2"/>
        <v>1068.0566854035558</v>
      </c>
      <c r="AC35" s="7"/>
      <c r="AD35" s="70">
        <f t="shared" si="12"/>
        <v>2.3235056216165235E-3</v>
      </c>
    </row>
    <row r="36" spans="2:30" x14ac:dyDescent="0.2">
      <c r="B36" s="91" t="s">
        <v>147</v>
      </c>
      <c r="C36" s="91" t="s">
        <v>148</v>
      </c>
      <c r="D36" s="7">
        <v>36526.359849064393</v>
      </c>
      <c r="E36" s="7">
        <v>75.566359066103658</v>
      </c>
      <c r="F36" s="7">
        <v>45.527975834158148</v>
      </c>
      <c r="G36" s="68">
        <v>162.46767199212286</v>
      </c>
      <c r="H36" s="7">
        <v>130.72980118435933</v>
      </c>
      <c r="I36" s="7">
        <f t="shared" si="8"/>
        <v>414.29180807674402</v>
      </c>
      <c r="J36" s="7">
        <f t="shared" si="9"/>
        <v>36940.651657141134</v>
      </c>
      <c r="K36" s="7"/>
      <c r="L36" s="69">
        <v>2393.8175707217047</v>
      </c>
      <c r="M36" s="69">
        <v>1484.8789556489369</v>
      </c>
      <c r="N36" s="69">
        <v>3878.6965263706415</v>
      </c>
      <c r="O36" s="7"/>
      <c r="P36" s="69">
        <v>736.98278727384684</v>
      </c>
      <c r="Q36" s="69">
        <v>165.09738128762328</v>
      </c>
      <c r="R36" s="7"/>
      <c r="S36" s="69">
        <f t="shared" si="4"/>
        <v>571.88540598622353</v>
      </c>
      <c r="T36" s="69">
        <v>552.5</v>
      </c>
      <c r="U36" s="68">
        <f t="shared" si="5"/>
        <v>19.385405986223532</v>
      </c>
      <c r="V36" s="7"/>
      <c r="W36" s="69">
        <v>874.68060619014977</v>
      </c>
      <c r="X36" s="69">
        <v>165.09738128762328</v>
      </c>
      <c r="Y36" s="69">
        <f t="shared" si="10"/>
        <v>552.5</v>
      </c>
      <c r="Z36" s="7">
        <f t="shared" si="11"/>
        <v>157.08322490252647</v>
      </c>
      <c r="AA36" s="7"/>
      <c r="AB36" s="92">
        <f t="shared" si="2"/>
        <v>1611.6633934639967</v>
      </c>
      <c r="AC36" s="7"/>
      <c r="AD36" s="70">
        <f t="shared" si="12"/>
        <v>3.7783179533051828E-3</v>
      </c>
    </row>
    <row r="37" spans="2:30" x14ac:dyDescent="0.2">
      <c r="B37" s="91" t="s">
        <v>149</v>
      </c>
      <c r="C37" s="91" t="s">
        <v>150</v>
      </c>
      <c r="D37" s="7">
        <v>94970.314405097073</v>
      </c>
      <c r="E37" s="7">
        <v>196.47621357867521</v>
      </c>
      <c r="F37" s="7">
        <v>127.57330061698759</v>
      </c>
      <c r="G37" s="68">
        <v>422.4238591941517</v>
      </c>
      <c r="H37" s="7">
        <v>339.90384949110813</v>
      </c>
      <c r="I37" s="7">
        <f t="shared" si="8"/>
        <v>1086.3772228809225</v>
      </c>
      <c r="J37" s="7">
        <f t="shared" si="9"/>
        <v>96056.691627977998</v>
      </c>
      <c r="K37" s="7"/>
      <c r="L37" s="69">
        <v>6224.0422604200257</v>
      </c>
      <c r="M37" s="69">
        <v>3860.757596820968</v>
      </c>
      <c r="N37" s="69">
        <v>10084.799857240994</v>
      </c>
      <c r="O37" s="7"/>
      <c r="P37" s="69">
        <v>2312.820371498683</v>
      </c>
      <c r="Q37" s="69">
        <v>429.26123142668962</v>
      </c>
      <c r="R37" s="7"/>
      <c r="S37" s="69">
        <f t="shared" si="4"/>
        <v>1883.5591400719934</v>
      </c>
      <c r="T37" s="69">
        <v>0</v>
      </c>
      <c r="U37" s="68">
        <f t="shared" si="5"/>
        <v>1883.5591400719934</v>
      </c>
      <c r="V37" s="7"/>
      <c r="W37" s="69">
        <v>2274.2121721731655</v>
      </c>
      <c r="X37" s="69">
        <v>429.26123142668962</v>
      </c>
      <c r="Y37" s="69">
        <f t="shared" si="10"/>
        <v>0</v>
      </c>
      <c r="Z37" s="7">
        <f t="shared" si="11"/>
        <v>1844.9509407464759</v>
      </c>
      <c r="AA37" s="7"/>
      <c r="AB37" s="92">
        <f t="shared" si="2"/>
        <v>4587.0325436718485</v>
      </c>
      <c r="AC37" s="7"/>
      <c r="AD37" s="70">
        <f t="shared" si="12"/>
        <v>9.8238106789337604E-3</v>
      </c>
    </row>
    <row r="38" spans="2:30" x14ac:dyDescent="0.2">
      <c r="B38" s="91" t="s">
        <v>151</v>
      </c>
      <c r="C38" s="91" t="s">
        <v>152</v>
      </c>
      <c r="D38" s="7">
        <v>27072.865998455094</v>
      </c>
      <c r="E38" s="7">
        <v>56.008809020156676</v>
      </c>
      <c r="F38" s="7">
        <v>33.90912916437</v>
      </c>
      <c r="G38" s="68">
        <v>120.41893939333686</v>
      </c>
      <c r="H38" s="7">
        <v>96.895239604871051</v>
      </c>
      <c r="I38" s="7">
        <f t="shared" si="8"/>
        <v>307.23211718273456</v>
      </c>
      <c r="J38" s="7">
        <f t="shared" si="9"/>
        <v>27380.098115637829</v>
      </c>
      <c r="K38" s="7"/>
      <c r="L38" s="69">
        <v>1774.2666552236803</v>
      </c>
      <c r="M38" s="69">
        <v>1100.5730972460788</v>
      </c>
      <c r="N38" s="69">
        <v>2874.8397524697589</v>
      </c>
      <c r="O38" s="7"/>
      <c r="P38" s="69">
        <v>637.33583890670707</v>
      </c>
      <c r="Q38" s="69">
        <v>122.36804594723831</v>
      </c>
      <c r="R38" s="7"/>
      <c r="S38" s="69">
        <f t="shared" si="4"/>
        <v>514.96779295946874</v>
      </c>
      <c r="T38" s="69">
        <v>0</v>
      </c>
      <c r="U38" s="68">
        <f t="shared" si="5"/>
        <v>514.96779295946874</v>
      </c>
      <c r="V38" s="7"/>
      <c r="W38" s="69">
        <v>648.30196440831355</v>
      </c>
      <c r="X38" s="69">
        <v>122.36804594723831</v>
      </c>
      <c r="Y38" s="69">
        <f t="shared" si="10"/>
        <v>0</v>
      </c>
      <c r="Z38" s="7">
        <f t="shared" si="11"/>
        <v>525.93391846107522</v>
      </c>
      <c r="AA38" s="7"/>
      <c r="AB38" s="92">
        <f t="shared" si="2"/>
        <v>1285.6378033150206</v>
      </c>
      <c r="AC38" s="7"/>
      <c r="AD38" s="70">
        <f t="shared" si="12"/>
        <v>2.8004404510078339E-3</v>
      </c>
    </row>
    <row r="39" spans="2:30" x14ac:dyDescent="0.2">
      <c r="B39" s="91" t="s">
        <v>153</v>
      </c>
      <c r="C39" s="91" t="s">
        <v>154</v>
      </c>
      <c r="D39" s="7">
        <v>20780.452034638824</v>
      </c>
      <c r="E39" s="7">
        <v>42.990955203155409</v>
      </c>
      <c r="F39" s="7">
        <v>24.709928897265538</v>
      </c>
      <c r="G39" s="68">
        <v>92.430553686784123</v>
      </c>
      <c r="H39" s="7">
        <v>74.374352501458858</v>
      </c>
      <c r="I39" s="7">
        <f t="shared" si="8"/>
        <v>234.50579028866395</v>
      </c>
      <c r="J39" s="7">
        <f t="shared" si="9"/>
        <v>21014.957824927489</v>
      </c>
      <c r="K39" s="7"/>
      <c r="L39" s="69">
        <v>1361.882525759878</v>
      </c>
      <c r="M39" s="69">
        <v>844.7722697420038</v>
      </c>
      <c r="N39" s="69">
        <v>2206.6547955018818</v>
      </c>
      <c r="O39" s="7"/>
      <c r="P39" s="69">
        <v>486.4967827049752</v>
      </c>
      <c r="Q39" s="69">
        <v>93.926638927853929</v>
      </c>
      <c r="R39" s="7"/>
      <c r="S39" s="69">
        <f t="shared" si="4"/>
        <v>392.5701437771213</v>
      </c>
      <c r="T39" s="69">
        <v>0</v>
      </c>
      <c r="U39" s="68">
        <f t="shared" si="5"/>
        <v>392.5701437771213</v>
      </c>
      <c r="V39" s="7"/>
      <c r="W39" s="69">
        <v>497.62030647652387</v>
      </c>
      <c r="X39" s="69">
        <v>93.926638927853929</v>
      </c>
      <c r="Y39" s="69">
        <f t="shared" si="10"/>
        <v>0</v>
      </c>
      <c r="Z39" s="7">
        <f t="shared" si="11"/>
        <v>403.69366754866996</v>
      </c>
      <c r="AA39" s="7"/>
      <c r="AB39" s="92">
        <f t="shared" si="2"/>
        <v>984.11708918149907</v>
      </c>
      <c r="AC39" s="7"/>
      <c r="AD39" s="70">
        <f t="shared" si="12"/>
        <v>2.1495477601577704E-3</v>
      </c>
    </row>
    <row r="40" spans="2:30" x14ac:dyDescent="0.2">
      <c r="B40" s="91" t="s">
        <v>155</v>
      </c>
      <c r="C40" s="91" t="s">
        <v>156</v>
      </c>
      <c r="D40" s="7">
        <v>34960.352291691423</v>
      </c>
      <c r="E40" s="7">
        <v>72.326575800821374</v>
      </c>
      <c r="F40" s="7">
        <v>45.107661670311685</v>
      </c>
      <c r="G40" s="68">
        <v>155.50213797176593</v>
      </c>
      <c r="H40" s="7">
        <v>125.12497613542097</v>
      </c>
      <c r="I40" s="7">
        <f t="shared" si="8"/>
        <v>398.06135157832</v>
      </c>
      <c r="J40" s="7">
        <f t="shared" si="9"/>
        <v>35358.413643269741</v>
      </c>
      <c r="K40" s="7"/>
      <c r="L40" s="69">
        <v>2291.1865825199498</v>
      </c>
      <c r="M40" s="69">
        <v>1421.2172144861399</v>
      </c>
      <c r="N40" s="69">
        <v>3712.4037970060895</v>
      </c>
      <c r="O40" s="7"/>
      <c r="P40" s="69">
        <v>803.60624056328516</v>
      </c>
      <c r="Q40" s="69">
        <v>158.01910280963452</v>
      </c>
      <c r="R40" s="7"/>
      <c r="S40" s="69">
        <f t="shared" si="4"/>
        <v>645.58713775365061</v>
      </c>
      <c r="T40" s="69">
        <v>0</v>
      </c>
      <c r="U40" s="68">
        <f t="shared" si="5"/>
        <v>645.58713775365061</v>
      </c>
      <c r="V40" s="7"/>
      <c r="W40" s="69">
        <v>837.18011489450737</v>
      </c>
      <c r="X40" s="69">
        <v>158.01910280963452</v>
      </c>
      <c r="Y40" s="69">
        <f t="shared" si="10"/>
        <v>0</v>
      </c>
      <c r="Z40" s="7">
        <f t="shared" si="11"/>
        <v>679.16101208487282</v>
      </c>
      <c r="AA40" s="7"/>
      <c r="AB40" s="92">
        <f t="shared" si="2"/>
        <v>1640.7863554577925</v>
      </c>
      <c r="AC40" s="7"/>
      <c r="AD40" s="70">
        <f t="shared" si="12"/>
        <v>3.6163287900410684E-3</v>
      </c>
    </row>
    <row r="41" spans="2:30" x14ac:dyDescent="0.2">
      <c r="B41" s="91" t="s">
        <v>157</v>
      </c>
      <c r="C41" s="91" t="s">
        <v>158</v>
      </c>
      <c r="D41" s="7">
        <v>33652.523317055995</v>
      </c>
      <c r="E41" s="7">
        <v>69.620916810910103</v>
      </c>
      <c r="F41" s="7">
        <v>42.797069753382772</v>
      </c>
      <c r="G41" s="68">
        <v>149.68497114345672</v>
      </c>
      <c r="H41" s="7">
        <v>120.44418608287448</v>
      </c>
      <c r="I41" s="7">
        <f t="shared" si="8"/>
        <v>382.54714379062409</v>
      </c>
      <c r="J41" s="7">
        <f t="shared" si="9"/>
        <v>34035.070460846619</v>
      </c>
      <c r="K41" s="7"/>
      <c r="L41" s="69">
        <v>2205.4757700568939</v>
      </c>
      <c r="M41" s="69">
        <v>1368.0510153343835</v>
      </c>
      <c r="N41" s="69">
        <v>3573.5267853912774</v>
      </c>
      <c r="O41" s="7"/>
      <c r="P41" s="69">
        <v>812.17559302071777</v>
      </c>
      <c r="Q41" s="69">
        <v>152.1077790484764</v>
      </c>
      <c r="R41" s="7"/>
      <c r="S41" s="69">
        <f t="shared" si="4"/>
        <v>660.06781397224131</v>
      </c>
      <c r="T41" s="69">
        <v>627</v>
      </c>
      <c r="U41" s="68">
        <f t="shared" si="5"/>
        <v>33.067813972241311</v>
      </c>
      <c r="V41" s="7"/>
      <c r="W41" s="69">
        <v>805.86211208628447</v>
      </c>
      <c r="X41" s="69">
        <v>152.1077790484764</v>
      </c>
      <c r="Y41" s="69">
        <f t="shared" si="10"/>
        <v>627</v>
      </c>
      <c r="Z41" s="7">
        <f t="shared" si="11"/>
        <v>26.75433303780801</v>
      </c>
      <c r="AA41" s="7"/>
      <c r="AB41" s="92">
        <f t="shared" si="2"/>
        <v>1618.0377051070022</v>
      </c>
      <c r="AC41" s="7"/>
      <c r="AD41" s="70">
        <f t="shared" si="12"/>
        <v>3.481045840545505E-3</v>
      </c>
    </row>
    <row r="42" spans="2:30" x14ac:dyDescent="0.2">
      <c r="B42" s="96" t="s">
        <v>159</v>
      </c>
      <c r="C42" s="96" t="s">
        <v>160</v>
      </c>
      <c r="D42" s="95">
        <v>57897.809519973052</v>
      </c>
      <c r="E42" s="7">
        <v>119.77998030480514</v>
      </c>
      <c r="F42" s="7">
        <v>78.91682422273982</v>
      </c>
      <c r="G42" s="68">
        <v>257.52695765533105</v>
      </c>
      <c r="H42" s="7">
        <v>207.21936592731291</v>
      </c>
      <c r="I42" s="7">
        <f t="shared" si="8"/>
        <v>663.44312811018892</v>
      </c>
      <c r="J42" s="7">
        <f t="shared" si="9"/>
        <v>58561.252648083238</v>
      </c>
      <c r="K42" s="7"/>
      <c r="L42" s="69">
        <v>3794.4321390887239</v>
      </c>
      <c r="M42" s="69">
        <v>2353.6766129894208</v>
      </c>
      <c r="N42" s="69">
        <v>6148.1087520781448</v>
      </c>
      <c r="O42" s="7"/>
      <c r="P42" s="69">
        <v>1359.2811577612761</v>
      </c>
      <c r="Q42" s="69">
        <v>261.69530096993827</v>
      </c>
      <c r="R42" s="7"/>
      <c r="S42" s="69">
        <f t="shared" si="4"/>
        <v>1097.5858567913378</v>
      </c>
      <c r="T42" s="69">
        <v>0</v>
      </c>
      <c r="U42" s="68">
        <f t="shared" si="5"/>
        <v>1097.5858567913378</v>
      </c>
      <c r="V42" s="7"/>
      <c r="W42" s="69">
        <v>1386.4532720281195</v>
      </c>
      <c r="X42" s="69">
        <v>261.69530096993827</v>
      </c>
      <c r="Y42" s="69">
        <f t="shared" si="10"/>
        <v>0</v>
      </c>
      <c r="Z42" s="7">
        <f t="shared" si="11"/>
        <v>1124.7579710581813</v>
      </c>
      <c r="AA42" s="7"/>
      <c r="AB42" s="92">
        <f t="shared" si="2"/>
        <v>2745.7344297893956</v>
      </c>
      <c r="AC42" s="7"/>
      <c r="AD42" s="70">
        <f t="shared" si="12"/>
        <v>5.988999015240257E-3</v>
      </c>
    </row>
    <row r="43" spans="2:30" x14ac:dyDescent="0.2">
      <c r="B43" s="91" t="s">
        <v>161</v>
      </c>
      <c r="C43" s="91" t="s">
        <v>162</v>
      </c>
      <c r="D43" s="7">
        <v>50467.727780090914</v>
      </c>
      <c r="E43" s="7">
        <v>104.40849990088485</v>
      </c>
      <c r="F43" s="7">
        <v>77.567274961524703</v>
      </c>
      <c r="G43" s="68">
        <v>224.47827478690243</v>
      </c>
      <c r="H43" s="7">
        <v>180.62670482853079</v>
      </c>
      <c r="I43" s="7">
        <f t="shared" si="8"/>
        <v>587.08075447784279</v>
      </c>
      <c r="J43" s="7">
        <f t="shared" si="9"/>
        <v>51054.808534568758</v>
      </c>
      <c r="K43" s="7"/>
      <c r="L43" s="69">
        <v>3307.4890028351956</v>
      </c>
      <c r="M43" s="69">
        <v>2051.6270230523874</v>
      </c>
      <c r="N43" s="69">
        <v>5359.1160258875834</v>
      </c>
      <c r="O43" s="7"/>
      <c r="P43" s="69">
        <v>1202.0835478820713</v>
      </c>
      <c r="Q43" s="69">
        <v>228.11169058345322</v>
      </c>
      <c r="R43" s="7"/>
      <c r="S43" s="69">
        <f t="shared" si="4"/>
        <v>973.97185729861815</v>
      </c>
      <c r="T43" s="69">
        <v>0</v>
      </c>
      <c r="U43" s="68">
        <f t="shared" si="5"/>
        <v>973.97185729861815</v>
      </c>
      <c r="V43" s="7"/>
      <c r="W43" s="69">
        <v>1208.5283863527422</v>
      </c>
      <c r="X43" s="69">
        <v>228.11169058345322</v>
      </c>
      <c r="Y43" s="69">
        <f t="shared" si="10"/>
        <v>0</v>
      </c>
      <c r="Z43" s="7">
        <f t="shared" si="11"/>
        <v>980.41669576928905</v>
      </c>
      <c r="AA43" s="7"/>
      <c r="AB43" s="92">
        <f t="shared" si="2"/>
        <v>2410.6119342348138</v>
      </c>
      <c r="AC43" s="7"/>
      <c r="AD43" s="70">
        <f t="shared" si="12"/>
        <v>5.2204249950442427E-3</v>
      </c>
    </row>
    <row r="44" spans="2:30" x14ac:dyDescent="0.2">
      <c r="B44" s="91" t="s">
        <v>163</v>
      </c>
      <c r="C44" s="91" t="s">
        <v>164</v>
      </c>
      <c r="D44" s="7">
        <v>32501.763966685445</v>
      </c>
      <c r="E44" s="7">
        <v>67.240206150770106</v>
      </c>
      <c r="F44" s="7">
        <v>40.025268240449343</v>
      </c>
      <c r="G44" s="68">
        <v>144.56644322415573</v>
      </c>
      <c r="H44" s="7">
        <v>116.32555664083229</v>
      </c>
      <c r="I44" s="7">
        <f t="shared" si="8"/>
        <v>368.15747425620748</v>
      </c>
      <c r="J44" s="7">
        <f t="shared" si="9"/>
        <v>32869.921440941653</v>
      </c>
      <c r="K44" s="7"/>
      <c r="L44" s="69">
        <v>2130.0587845162481</v>
      </c>
      <c r="M44" s="69">
        <v>1321.2700508626326</v>
      </c>
      <c r="N44" s="69">
        <v>3451.3288353788807</v>
      </c>
      <c r="O44" s="7"/>
      <c r="P44" s="69">
        <v>768.36592728379173</v>
      </c>
      <c r="Q44" s="69">
        <v>146.90640239820254</v>
      </c>
      <c r="R44" s="7"/>
      <c r="S44" s="69">
        <f t="shared" si="4"/>
        <v>621.45952488558919</v>
      </c>
      <c r="T44" s="69">
        <v>0</v>
      </c>
      <c r="U44" s="68">
        <f t="shared" si="5"/>
        <v>621.45952488558919</v>
      </c>
      <c r="V44" s="7"/>
      <c r="W44" s="69">
        <v>778.30538619516403</v>
      </c>
      <c r="X44" s="69">
        <v>146.90640239820254</v>
      </c>
      <c r="Y44" s="69">
        <f t="shared" si="10"/>
        <v>0</v>
      </c>
      <c r="Z44" s="7">
        <f t="shared" si="11"/>
        <v>631.39898379696149</v>
      </c>
      <c r="AA44" s="7"/>
      <c r="AB44" s="92">
        <f t="shared" si="2"/>
        <v>1546.6713134789557</v>
      </c>
      <c r="AC44" s="7"/>
      <c r="AD44" s="70">
        <f t="shared" si="12"/>
        <v>3.3620103075385054E-3</v>
      </c>
    </row>
    <row r="45" spans="2:30" x14ac:dyDescent="0.2">
      <c r="B45" s="91" t="s">
        <v>165</v>
      </c>
      <c r="C45" s="91" t="s">
        <v>166</v>
      </c>
      <c r="D45" s="7">
        <v>38488.553341558363</v>
      </c>
      <c r="E45" s="7">
        <v>79.625778581863855</v>
      </c>
      <c r="F45" s="7">
        <v>54.056945407561507</v>
      </c>
      <c r="G45" s="68">
        <v>171.19542395100729</v>
      </c>
      <c r="H45" s="7">
        <v>137.75259694662446</v>
      </c>
      <c r="I45" s="7">
        <f t="shared" si="8"/>
        <v>442.63074488705712</v>
      </c>
      <c r="J45" s="7">
        <f t="shared" si="9"/>
        <v>38931.184086445421</v>
      </c>
      <c r="K45" s="7"/>
      <c r="L45" s="69">
        <v>2522.4132829387868</v>
      </c>
      <c r="M45" s="69">
        <v>1564.6465491336246</v>
      </c>
      <c r="N45" s="69">
        <v>4087.0598320724112</v>
      </c>
      <c r="O45" s="7"/>
      <c r="P45" s="69">
        <v>929.43016398112445</v>
      </c>
      <c r="Q45" s="69">
        <v>173.96640104565614</v>
      </c>
      <c r="R45" s="7"/>
      <c r="S45" s="69">
        <f t="shared" si="4"/>
        <v>755.46376293546837</v>
      </c>
      <c r="T45" s="69">
        <v>0</v>
      </c>
      <c r="U45" s="68">
        <f t="shared" si="5"/>
        <v>755.46376293546837</v>
      </c>
      <c r="V45" s="7"/>
      <c r="W45" s="69">
        <v>921.66838708507407</v>
      </c>
      <c r="X45" s="69">
        <v>173.96640104565614</v>
      </c>
      <c r="Y45" s="69">
        <f t="shared" si="10"/>
        <v>0</v>
      </c>
      <c r="Z45" s="7">
        <f t="shared" si="11"/>
        <v>747.70198603941799</v>
      </c>
      <c r="AA45" s="7"/>
      <c r="AB45" s="92">
        <f t="shared" si="2"/>
        <v>1851.0985510661985</v>
      </c>
      <c r="AC45" s="7"/>
      <c r="AD45" s="70">
        <f t="shared" si="12"/>
        <v>3.9812889290931925E-3</v>
      </c>
    </row>
    <row r="46" spans="2:30" x14ac:dyDescent="0.2">
      <c r="B46" s="91" t="s">
        <v>167</v>
      </c>
      <c r="C46" s="91" t="s">
        <v>168</v>
      </c>
      <c r="D46" s="7">
        <v>113933.78598249159</v>
      </c>
      <c r="E46" s="7">
        <v>235.70816848134672</v>
      </c>
      <c r="F46" s="7">
        <v>117.73340524607391</v>
      </c>
      <c r="G46" s="68">
        <v>506.77256223489542</v>
      </c>
      <c r="H46" s="7">
        <v>407.77513147272981</v>
      </c>
      <c r="I46" s="7">
        <f t="shared" si="8"/>
        <v>1267.9892674350458</v>
      </c>
      <c r="J46" s="7">
        <f t="shared" si="9"/>
        <v>115201.77524992664</v>
      </c>
      <c r="K46" s="7"/>
      <c r="L46" s="69">
        <v>7466.8458590110695</v>
      </c>
      <c r="M46" s="69">
        <v>4631.6655106584631</v>
      </c>
      <c r="N46" s="69">
        <v>12098.511369669533</v>
      </c>
      <c r="O46" s="7"/>
      <c r="P46" s="69">
        <v>2738.8567298640683</v>
      </c>
      <c r="Q46" s="69">
        <v>514.9752064980463</v>
      </c>
      <c r="R46" s="7"/>
      <c r="S46" s="69">
        <f t="shared" si="4"/>
        <v>2223.8815233660221</v>
      </c>
      <c r="T46" s="69">
        <v>0</v>
      </c>
      <c r="U46" s="68">
        <f t="shared" si="5"/>
        <v>2223.8815233660221</v>
      </c>
      <c r="V46" s="7"/>
      <c r="W46" s="69">
        <v>2728.3220501715882</v>
      </c>
      <c r="X46" s="69">
        <v>514.9752064980463</v>
      </c>
      <c r="Y46" s="69">
        <f t="shared" si="10"/>
        <v>0</v>
      </c>
      <c r="Z46" s="7">
        <f t="shared" si="11"/>
        <v>2213.346843673542</v>
      </c>
      <c r="AA46" s="7"/>
      <c r="AB46" s="92">
        <f t="shared" si="2"/>
        <v>5467.178780035656</v>
      </c>
      <c r="AC46" s="7"/>
      <c r="AD46" s="70">
        <f t="shared" si="12"/>
        <v>1.1785408424067336E-2</v>
      </c>
    </row>
    <row r="47" spans="2:30" x14ac:dyDescent="0.2">
      <c r="B47" s="91" t="s">
        <v>169</v>
      </c>
      <c r="C47" s="91" t="s">
        <v>170</v>
      </c>
      <c r="D47" s="7">
        <v>45806.494909523732</v>
      </c>
      <c r="E47" s="7">
        <v>94.765261476812128</v>
      </c>
      <c r="F47" s="7">
        <v>59.766402130513725</v>
      </c>
      <c r="G47" s="68">
        <v>203.7453121751461</v>
      </c>
      <c r="H47" s="7">
        <v>163.94390235488498</v>
      </c>
      <c r="I47" s="7">
        <f t="shared" si="8"/>
        <v>522.22087813735698</v>
      </c>
      <c r="J47" s="7">
        <f t="shared" si="9"/>
        <v>46328.715787661087</v>
      </c>
      <c r="K47" s="7"/>
      <c r="L47" s="69">
        <v>3002.0071209039716</v>
      </c>
      <c r="M47" s="69">
        <v>1862.1373880193585</v>
      </c>
      <c r="N47" s="69">
        <v>4864.1445089233302</v>
      </c>
      <c r="O47" s="7"/>
      <c r="P47" s="69">
        <v>1033.1386004095646</v>
      </c>
      <c r="Q47" s="69">
        <v>207.04314327453915</v>
      </c>
      <c r="R47" s="7"/>
      <c r="S47" s="69">
        <f t="shared" si="4"/>
        <v>826.09545713502541</v>
      </c>
      <c r="T47" s="69">
        <v>0</v>
      </c>
      <c r="U47" s="68">
        <f t="shared" si="5"/>
        <v>826.09545713502541</v>
      </c>
      <c r="V47" s="7"/>
      <c r="W47" s="69">
        <v>1096.9079015941004</v>
      </c>
      <c r="X47" s="69">
        <v>207.04314327453915</v>
      </c>
      <c r="Y47" s="69">
        <f t="shared" si="10"/>
        <v>0</v>
      </c>
      <c r="Z47" s="7">
        <f t="shared" si="11"/>
        <v>889.86475831956125</v>
      </c>
      <c r="AA47" s="7"/>
      <c r="AB47" s="92">
        <f t="shared" si="2"/>
        <v>2130.046502003665</v>
      </c>
      <c r="AC47" s="7"/>
      <c r="AD47" s="70">
        <f t="shared" si="12"/>
        <v>4.7382630738406067E-3</v>
      </c>
    </row>
    <row r="48" spans="2:30" x14ac:dyDescent="0.2">
      <c r="B48" s="91" t="s">
        <v>171</v>
      </c>
      <c r="C48" s="91" t="s">
        <v>172</v>
      </c>
      <c r="D48" s="7">
        <v>48855.590974697268</v>
      </c>
      <c r="E48" s="7">
        <v>101.07328365695963</v>
      </c>
      <c r="F48" s="7">
        <v>63.260689611572417</v>
      </c>
      <c r="G48" s="68">
        <v>217.30755986246322</v>
      </c>
      <c r="H48" s="7">
        <v>174.85678072654017</v>
      </c>
      <c r="I48" s="7">
        <f t="shared" si="8"/>
        <v>556.49831385753544</v>
      </c>
      <c r="J48" s="7">
        <f t="shared" si="9"/>
        <v>49412.089288554802</v>
      </c>
      <c r="K48" s="7"/>
      <c r="L48" s="69">
        <v>3201.8348553344472</v>
      </c>
      <c r="M48" s="69">
        <v>1986.0900238592569</v>
      </c>
      <c r="N48" s="69">
        <v>5187.9248791937043</v>
      </c>
      <c r="O48" s="7"/>
      <c r="P48" s="69">
        <v>1153.3082003701352</v>
      </c>
      <c r="Q48" s="69">
        <v>220.82491013372541</v>
      </c>
      <c r="R48" s="7"/>
      <c r="S48" s="69">
        <f t="shared" si="4"/>
        <v>932.48329023640974</v>
      </c>
      <c r="T48" s="69">
        <v>0</v>
      </c>
      <c r="U48" s="68">
        <f t="shared" si="5"/>
        <v>932.48329023640974</v>
      </c>
      <c r="V48" s="7"/>
      <c r="W48" s="69">
        <v>1169.9232583293078</v>
      </c>
      <c r="X48" s="69">
        <v>220.82491013372541</v>
      </c>
      <c r="Y48" s="69">
        <f t="shared" si="10"/>
        <v>0</v>
      </c>
      <c r="Z48" s="7">
        <f t="shared" si="11"/>
        <v>949.09834819558239</v>
      </c>
      <c r="AA48" s="7"/>
      <c r="AB48" s="92">
        <f t="shared" si="2"/>
        <v>2323.231458699443</v>
      </c>
      <c r="AC48" s="7"/>
      <c r="AD48" s="70">
        <f t="shared" si="12"/>
        <v>5.0536641828479818E-3</v>
      </c>
    </row>
    <row r="49" spans="2:30" x14ac:dyDescent="0.2">
      <c r="B49" s="91" t="s">
        <v>173</v>
      </c>
      <c r="C49" s="91" t="s">
        <v>174</v>
      </c>
      <c r="D49" s="7">
        <v>48707.879778898394</v>
      </c>
      <c r="E49" s="7">
        <v>100.76769620433788</v>
      </c>
      <c r="F49" s="7">
        <v>56.681068971035373</v>
      </c>
      <c r="G49" s="68">
        <v>216.65054683932647</v>
      </c>
      <c r="H49" s="7">
        <v>174.32811443350454</v>
      </c>
      <c r="I49" s="7">
        <f t="shared" si="8"/>
        <v>548.42742644820419</v>
      </c>
      <c r="J49" s="7">
        <f t="shared" si="9"/>
        <v>49256.307205346595</v>
      </c>
      <c r="K49" s="7"/>
      <c r="L49" s="69">
        <v>3192.1543490546869</v>
      </c>
      <c r="M49" s="69">
        <v>1980.0852304152395</v>
      </c>
      <c r="N49" s="69">
        <v>5172.2395794699269</v>
      </c>
      <c r="O49" s="7"/>
      <c r="P49" s="69">
        <v>1171.9345698567215</v>
      </c>
      <c r="Q49" s="69">
        <v>220.1572626672374</v>
      </c>
      <c r="R49" s="7"/>
      <c r="S49" s="69">
        <f t="shared" si="4"/>
        <v>951.77730718948408</v>
      </c>
      <c r="T49" s="69">
        <v>0</v>
      </c>
      <c r="U49" s="68">
        <f t="shared" si="5"/>
        <v>951.77730718948408</v>
      </c>
      <c r="V49" s="7"/>
      <c r="W49" s="69">
        <v>1166.386083565211</v>
      </c>
      <c r="X49" s="69">
        <v>220.1572626672374</v>
      </c>
      <c r="Y49" s="69">
        <f t="shared" si="10"/>
        <v>0</v>
      </c>
      <c r="Z49" s="7">
        <f t="shared" si="11"/>
        <v>946.22882089797361</v>
      </c>
      <c r="AA49" s="7"/>
      <c r="AB49" s="92">
        <f t="shared" si="2"/>
        <v>2338.3206534219325</v>
      </c>
      <c r="AC49" s="7"/>
      <c r="AD49" s="70">
        <f t="shared" si="12"/>
        <v>5.0383848102168944E-3</v>
      </c>
    </row>
    <row r="50" spans="2:30" x14ac:dyDescent="0.2">
      <c r="B50" s="91" t="s">
        <v>175</v>
      </c>
      <c r="C50" s="91" t="s">
        <v>176</v>
      </c>
      <c r="D50" s="7">
        <v>36417.490574248441</v>
      </c>
      <c r="E50" s="7">
        <v>75.341128445094498</v>
      </c>
      <c r="F50" s="7">
        <v>50.342276986540071</v>
      </c>
      <c r="G50" s="68">
        <v>161.98342615695319</v>
      </c>
      <c r="H50" s="7">
        <v>130.34015221001349</v>
      </c>
      <c r="I50" s="7">
        <f t="shared" si="8"/>
        <v>418.00698379860125</v>
      </c>
      <c r="J50" s="7">
        <f t="shared" si="9"/>
        <v>36835.497558047042</v>
      </c>
      <c r="K50" s="7"/>
      <c r="L50" s="69">
        <v>2386.6826362786592</v>
      </c>
      <c r="M50" s="69">
        <v>1480.453173946107</v>
      </c>
      <c r="N50" s="69">
        <v>3867.1358102247664</v>
      </c>
      <c r="O50" s="7"/>
      <c r="P50" s="69">
        <v>963.42425594169526</v>
      </c>
      <c r="Q50" s="69">
        <v>164.60529742684247</v>
      </c>
      <c r="R50" s="7"/>
      <c r="S50" s="69">
        <f t="shared" si="4"/>
        <v>798.81895851485274</v>
      </c>
      <c r="T50" s="69">
        <v>0</v>
      </c>
      <c r="U50" s="68">
        <f t="shared" si="5"/>
        <v>798.81895851485274</v>
      </c>
      <c r="V50" s="7"/>
      <c r="W50" s="69">
        <v>872.0735617519689</v>
      </c>
      <c r="X50" s="69">
        <v>164.60529742684247</v>
      </c>
      <c r="Y50" s="69">
        <f t="shared" si="10"/>
        <v>0</v>
      </c>
      <c r="Z50" s="7">
        <f t="shared" si="11"/>
        <v>707.46826432512648</v>
      </c>
      <c r="AA50" s="7"/>
      <c r="AB50" s="92">
        <f t="shared" si="2"/>
        <v>1835.4978176936643</v>
      </c>
      <c r="AC50" s="7"/>
      <c r="AD50" s="70">
        <f t="shared" si="12"/>
        <v>3.7670564222547251E-3</v>
      </c>
    </row>
    <row r="51" spans="2:30" x14ac:dyDescent="0.2">
      <c r="B51" s="91" t="s">
        <v>177</v>
      </c>
      <c r="C51" s="91" t="s">
        <v>178</v>
      </c>
      <c r="D51" s="7">
        <v>37972.546496034884</v>
      </c>
      <c r="E51" s="7">
        <v>78.558254779039757</v>
      </c>
      <c r="F51" s="7">
        <v>45.243979777505132</v>
      </c>
      <c r="G51" s="68">
        <v>168.90024777493548</v>
      </c>
      <c r="H51" s="7">
        <v>135.90578076773878</v>
      </c>
      <c r="I51" s="7">
        <f t="shared" si="8"/>
        <v>428.60826309921913</v>
      </c>
      <c r="J51" s="7">
        <f t="shared" si="9"/>
        <v>38401.1547591341</v>
      </c>
      <c r="K51" s="7"/>
      <c r="L51" s="69">
        <v>2488.5958902795942</v>
      </c>
      <c r="M51" s="69">
        <v>1543.6697064081311</v>
      </c>
      <c r="N51" s="69">
        <v>4032.2655966877251</v>
      </c>
      <c r="O51" s="7"/>
      <c r="P51" s="69">
        <v>867.61004497624833</v>
      </c>
      <c r="Q51" s="69">
        <v>171.63407504124606</v>
      </c>
      <c r="R51" s="7"/>
      <c r="S51" s="69">
        <f t="shared" si="4"/>
        <v>695.97596993500224</v>
      </c>
      <c r="T51" s="69">
        <v>0</v>
      </c>
      <c r="U51" s="68">
        <f t="shared" si="5"/>
        <v>695.97596993500224</v>
      </c>
      <c r="V51" s="7"/>
      <c r="W51" s="69">
        <v>909.3117990673851</v>
      </c>
      <c r="X51" s="69">
        <v>171.63407504124606</v>
      </c>
      <c r="Y51" s="69">
        <f t="shared" si="10"/>
        <v>0</v>
      </c>
      <c r="Z51" s="7">
        <f t="shared" si="11"/>
        <v>737.677724026139</v>
      </c>
      <c r="AA51" s="7"/>
      <c r="AB51" s="92">
        <f t="shared" si="2"/>
        <v>1776.9218440436334</v>
      </c>
      <c r="AC51" s="7"/>
      <c r="AD51" s="70">
        <f t="shared" si="12"/>
        <v>3.9279127389519877E-3</v>
      </c>
    </row>
    <row r="52" spans="2:30" x14ac:dyDescent="0.2">
      <c r="B52" s="96" t="s">
        <v>179</v>
      </c>
      <c r="C52" s="96" t="s">
        <v>180</v>
      </c>
      <c r="D52" s="95">
        <v>56664.166195770958</v>
      </c>
      <c r="E52" s="7">
        <v>117.22779785954171</v>
      </c>
      <c r="F52" s="7">
        <v>77.271919062605562</v>
      </c>
      <c r="G52" s="68">
        <v>252.03976539801468</v>
      </c>
      <c r="H52" s="7">
        <v>202.80409029700715</v>
      </c>
      <c r="I52" s="7">
        <f t="shared" si="8"/>
        <v>649.34357261716912</v>
      </c>
      <c r="J52" s="7">
        <f t="shared" si="9"/>
        <v>57313.509768388125</v>
      </c>
      <c r="K52" s="7"/>
      <c r="L52" s="69">
        <v>3713.5832103238131</v>
      </c>
      <c r="M52" s="69">
        <v>2303.5262279399944</v>
      </c>
      <c r="N52" s="69">
        <v>6017.1094382638075</v>
      </c>
      <c r="O52" s="7"/>
      <c r="P52" s="69">
        <v>1283.6175848653193</v>
      </c>
      <c r="Q52" s="69">
        <v>256.11929276352674</v>
      </c>
      <c r="R52" s="7"/>
      <c r="S52" s="69">
        <f t="shared" si="4"/>
        <v>1027.4982921017925</v>
      </c>
      <c r="T52" s="69">
        <v>0</v>
      </c>
      <c r="U52" s="68">
        <f t="shared" si="5"/>
        <v>1027.4982921017925</v>
      </c>
      <c r="V52" s="7"/>
      <c r="W52" s="69">
        <v>1356.9117602241952</v>
      </c>
      <c r="X52" s="69">
        <v>256.11929276352674</v>
      </c>
      <c r="Y52" s="69">
        <f t="shared" si="10"/>
        <v>0</v>
      </c>
      <c r="Z52" s="7">
        <f t="shared" si="11"/>
        <v>1100.7924674606684</v>
      </c>
      <c r="AA52" s="7"/>
      <c r="AB52" s="92">
        <f t="shared" si="2"/>
        <v>2640.5293450895142</v>
      </c>
      <c r="AC52" s="7"/>
      <c r="AD52" s="70">
        <f t="shared" si="12"/>
        <v>5.8613898929770853E-3</v>
      </c>
    </row>
    <row r="53" spans="2:30" x14ac:dyDescent="0.2">
      <c r="B53" s="91" t="s">
        <v>181</v>
      </c>
      <c r="C53" s="91" t="s">
        <v>182</v>
      </c>
      <c r="D53" s="7">
        <v>29252.951933673587</v>
      </c>
      <c r="E53" s="7">
        <v>60.519008154601856</v>
      </c>
      <c r="F53" s="7">
        <v>36.65366705586473</v>
      </c>
      <c r="G53" s="68">
        <v>130.11586753239399</v>
      </c>
      <c r="H53" s="7">
        <v>104.69788410746121</v>
      </c>
      <c r="I53" s="7">
        <f t="shared" si="8"/>
        <v>331.98642685032178</v>
      </c>
      <c r="J53" s="7">
        <f t="shared" si="9"/>
        <v>29584.938360523909</v>
      </c>
      <c r="K53" s="7"/>
      <c r="L53" s="69">
        <v>1917.1423219743317</v>
      </c>
      <c r="M53" s="69">
        <v>1189.1985102379265</v>
      </c>
      <c r="N53" s="69">
        <v>3106.3408322122582</v>
      </c>
      <c r="O53" s="7"/>
      <c r="P53" s="69">
        <v>681.1487576280673</v>
      </c>
      <c r="Q53" s="69">
        <v>132.22192901617413</v>
      </c>
      <c r="R53" s="7"/>
      <c r="S53" s="69">
        <f t="shared" si="4"/>
        <v>548.92682861189314</v>
      </c>
      <c r="T53" s="69">
        <v>532.5</v>
      </c>
      <c r="U53" s="68">
        <f t="shared" si="5"/>
        <v>16.426828611893143</v>
      </c>
      <c r="V53" s="7"/>
      <c r="W53" s="69">
        <v>700.50751938951646</v>
      </c>
      <c r="X53" s="69">
        <v>132.22192901617413</v>
      </c>
      <c r="Y53" s="69">
        <f t="shared" si="10"/>
        <v>532.5</v>
      </c>
      <c r="Z53" s="7">
        <f t="shared" si="11"/>
        <v>35.785590373342302</v>
      </c>
      <c r="AA53" s="7"/>
      <c r="AB53" s="92">
        <f t="shared" si="2"/>
        <v>1381.6562770175838</v>
      </c>
      <c r="AC53" s="7"/>
      <c r="AD53" s="70">
        <f t="shared" si="12"/>
        <v>3.0259504077300927E-3</v>
      </c>
    </row>
    <row r="54" spans="2:30" x14ac:dyDescent="0.2">
      <c r="B54" s="91" t="s">
        <v>183</v>
      </c>
      <c r="C54" s="91" t="s">
        <v>184</v>
      </c>
      <c r="D54" s="7">
        <v>34923.787628382299</v>
      </c>
      <c r="E54" s="7">
        <v>72.250930198900832</v>
      </c>
      <c r="F54" s="7">
        <v>47.022931076379628</v>
      </c>
      <c r="G54" s="68">
        <v>155.33949992763681</v>
      </c>
      <c r="H54" s="7">
        <v>124.99410924409845</v>
      </c>
      <c r="I54" s="7">
        <f t="shared" si="8"/>
        <v>399.60747044701577</v>
      </c>
      <c r="J54" s="7">
        <f t="shared" si="9"/>
        <v>35323.395098829315</v>
      </c>
      <c r="K54" s="7"/>
      <c r="L54" s="69">
        <v>2288.7902546663504</v>
      </c>
      <c r="M54" s="69">
        <v>1419.7307784084014</v>
      </c>
      <c r="N54" s="69">
        <v>3708.5210330747518</v>
      </c>
      <c r="O54" s="7"/>
      <c r="P54" s="69">
        <v>845.64164657095193</v>
      </c>
      <c r="Q54" s="69">
        <v>157.85383229855856</v>
      </c>
      <c r="R54" s="7"/>
      <c r="S54" s="69">
        <f t="shared" si="4"/>
        <v>687.78781427239335</v>
      </c>
      <c r="T54" s="69">
        <v>612.5</v>
      </c>
      <c r="U54" s="68">
        <f t="shared" si="5"/>
        <v>75.287814272393348</v>
      </c>
      <c r="V54" s="7"/>
      <c r="W54" s="69">
        <v>836.30451705227722</v>
      </c>
      <c r="X54" s="69">
        <v>157.85383229855856</v>
      </c>
      <c r="Y54" s="69">
        <f t="shared" si="10"/>
        <v>612.5</v>
      </c>
      <c r="Z54" s="7">
        <f t="shared" si="11"/>
        <v>65.950684753718633</v>
      </c>
      <c r="AA54" s="7"/>
      <c r="AB54" s="92">
        <f t="shared" si="2"/>
        <v>1681.946163623229</v>
      </c>
      <c r="AC54" s="7"/>
      <c r="AD54" s="70">
        <f t="shared" si="12"/>
        <v>3.6125465099450418E-3</v>
      </c>
    </row>
    <row r="55" spans="2:30" x14ac:dyDescent="0.2">
      <c r="B55" s="91" t="s">
        <v>185</v>
      </c>
      <c r="C55" s="91" t="s">
        <v>186</v>
      </c>
      <c r="D55" s="7">
        <v>28220.94484033349</v>
      </c>
      <c r="E55" s="7">
        <v>58.383974198402647</v>
      </c>
      <c r="F55" s="7">
        <v>39.04150590020329</v>
      </c>
      <c r="G55" s="68">
        <v>125.52554452656568</v>
      </c>
      <c r="H55" s="7">
        <v>101.00427536323657</v>
      </c>
      <c r="I55" s="7">
        <f t="shared" si="8"/>
        <v>323.95529998840817</v>
      </c>
      <c r="J55" s="7">
        <f t="shared" si="9"/>
        <v>28544.900140321897</v>
      </c>
      <c r="K55" s="7"/>
      <c r="L55" s="69">
        <v>1849.5079690479683</v>
      </c>
      <c r="M55" s="69">
        <v>1147.2450929986119</v>
      </c>
      <c r="N55" s="69">
        <v>2996.7530620465805</v>
      </c>
      <c r="O55" s="7"/>
      <c r="P55" s="69">
        <v>666.27709984232979</v>
      </c>
      <c r="Q55" s="69">
        <v>127.55730682867009</v>
      </c>
      <c r="R55" s="7"/>
      <c r="S55" s="69">
        <f t="shared" si="4"/>
        <v>538.71979301365968</v>
      </c>
      <c r="T55" s="69">
        <v>0</v>
      </c>
      <c r="U55" s="68">
        <f t="shared" si="5"/>
        <v>538.71979301365968</v>
      </c>
      <c r="V55" s="7"/>
      <c r="W55" s="69">
        <v>675.79450134651063</v>
      </c>
      <c r="X55" s="69">
        <v>127.55730682867009</v>
      </c>
      <c r="Y55" s="69">
        <f t="shared" si="10"/>
        <v>0</v>
      </c>
      <c r="Z55" s="7">
        <f t="shared" si="11"/>
        <v>548.23719451784052</v>
      </c>
      <c r="AA55" s="7"/>
      <c r="AB55" s="92">
        <f t="shared" si="2"/>
        <v>1342.0716011888403</v>
      </c>
      <c r="AC55" s="7"/>
      <c r="AD55" s="70">
        <f t="shared" si="12"/>
        <v>2.9191987099201322E-3</v>
      </c>
    </row>
    <row r="56" spans="2:30" x14ac:dyDescent="0.2">
      <c r="B56" s="91" t="s">
        <v>187</v>
      </c>
      <c r="C56" s="91" t="s">
        <v>188</v>
      </c>
      <c r="D56" s="7">
        <v>64283.019531649777</v>
      </c>
      <c r="E56" s="7">
        <v>132.98981217550556</v>
      </c>
      <c r="F56" s="7">
        <v>84.808038421949988</v>
      </c>
      <c r="G56" s="68">
        <v>285.92809617733695</v>
      </c>
      <c r="H56" s="7">
        <v>230.07237506362463</v>
      </c>
      <c r="I56" s="7">
        <f t="shared" si="8"/>
        <v>733.79832183841722</v>
      </c>
      <c r="J56" s="7">
        <f t="shared" si="9"/>
        <v>65016.817853488195</v>
      </c>
      <c r="K56" s="7"/>
      <c r="L56" s="69">
        <v>4212.8978165299268</v>
      </c>
      <c r="M56" s="69">
        <v>2613.2498092486844</v>
      </c>
      <c r="N56" s="69">
        <v>6826.1476257786117</v>
      </c>
      <c r="O56" s="7"/>
      <c r="P56" s="69">
        <v>1510.6471051889093</v>
      </c>
      <c r="Q56" s="69">
        <v>290.55614164104458</v>
      </c>
      <c r="R56" s="7"/>
      <c r="S56" s="69">
        <f t="shared" si="4"/>
        <v>1220.0909635478647</v>
      </c>
      <c r="T56" s="69">
        <v>0</v>
      </c>
      <c r="U56" s="68">
        <f t="shared" si="5"/>
        <v>1220.0909635478647</v>
      </c>
      <c r="V56" s="7"/>
      <c r="W56" s="69">
        <v>1539.3570759314771</v>
      </c>
      <c r="X56" s="69">
        <v>290.55614164104458</v>
      </c>
      <c r="Y56" s="69">
        <f t="shared" si="10"/>
        <v>0</v>
      </c>
      <c r="Z56" s="7">
        <f t="shared" si="11"/>
        <v>1248.8009342904325</v>
      </c>
      <c r="AA56" s="7"/>
      <c r="AB56" s="92">
        <f t="shared" si="2"/>
        <v>3050.0041811203864</v>
      </c>
      <c r="AC56" s="7"/>
      <c r="AD56" s="70">
        <f t="shared" si="12"/>
        <v>6.6494906087752785E-3</v>
      </c>
    </row>
    <row r="57" spans="2:30" x14ac:dyDescent="0.2">
      <c r="B57" s="91" t="s">
        <v>189</v>
      </c>
      <c r="C57" s="91" t="s">
        <v>190</v>
      </c>
      <c r="D57" s="7">
        <v>32036.274766046798</v>
      </c>
      <c r="E57" s="7">
        <v>66.27719411720841</v>
      </c>
      <c r="F57" s="7">
        <v>44.805489866032879</v>
      </c>
      <c r="G57" s="68">
        <v>142.49596735199808</v>
      </c>
      <c r="H57" s="7">
        <v>114.65954582277055</v>
      </c>
      <c r="I57" s="7">
        <f t="shared" si="8"/>
        <v>368.23819715800994</v>
      </c>
      <c r="J57" s="7">
        <f t="shared" si="9"/>
        <v>32404.512963204808</v>
      </c>
      <c r="K57" s="7"/>
      <c r="L57" s="69">
        <v>2099.5521522628692</v>
      </c>
      <c r="M57" s="69">
        <v>1302.3468644031452</v>
      </c>
      <c r="N57" s="69">
        <v>3401.8990166660146</v>
      </c>
      <c r="O57" s="7"/>
      <c r="P57" s="69">
        <v>713.7771372189286</v>
      </c>
      <c r="Q57" s="69">
        <v>144.80241370727694</v>
      </c>
      <c r="R57" s="7"/>
      <c r="S57" s="69">
        <f t="shared" si="4"/>
        <v>568.97472351165163</v>
      </c>
      <c r="T57" s="69">
        <v>466.5</v>
      </c>
      <c r="U57" s="68">
        <f t="shared" si="5"/>
        <v>102.47472351165163</v>
      </c>
      <c r="V57" s="7"/>
      <c r="W57" s="69">
        <v>767.15852190668738</v>
      </c>
      <c r="X57" s="69">
        <v>144.80241370727694</v>
      </c>
      <c r="Y57" s="69">
        <f t="shared" si="10"/>
        <v>466.5</v>
      </c>
      <c r="Z57" s="7">
        <f t="shared" si="11"/>
        <v>155.85610819941041</v>
      </c>
      <c r="AA57" s="7"/>
      <c r="AB57" s="92">
        <f t="shared" si="2"/>
        <v>1480.935659125616</v>
      </c>
      <c r="AC57" s="7"/>
      <c r="AD57" s="70">
        <f t="shared" si="12"/>
        <v>3.3138597058604206E-3</v>
      </c>
    </row>
    <row r="58" spans="2:30" x14ac:dyDescent="0.2">
      <c r="B58" s="91" t="s">
        <v>191</v>
      </c>
      <c r="C58" s="91" t="s">
        <v>192</v>
      </c>
      <c r="D58" s="7">
        <v>32738.651971961001</v>
      </c>
      <c r="E58" s="7">
        <v>67.730284114713839</v>
      </c>
      <c r="F58" s="7">
        <v>40.825001135984223</v>
      </c>
      <c r="G58" s="68">
        <v>145.62011084663476</v>
      </c>
      <c r="H58" s="7">
        <v>117.17339151845495</v>
      </c>
      <c r="I58" s="7">
        <f t="shared" si="8"/>
        <v>371.34878761578778</v>
      </c>
      <c r="J58" s="7">
        <f t="shared" si="9"/>
        <v>33110.000759576789</v>
      </c>
      <c r="K58" s="7"/>
      <c r="L58" s="69">
        <v>2145.5836457853452</v>
      </c>
      <c r="M58" s="69">
        <v>1330.900082854127</v>
      </c>
      <c r="N58" s="69">
        <v>3476.4837286394722</v>
      </c>
      <c r="O58" s="7"/>
      <c r="P58" s="69">
        <v>791.59589925955777</v>
      </c>
      <c r="Q58" s="69">
        <v>147.9771247338268</v>
      </c>
      <c r="R58" s="7"/>
      <c r="S58" s="69">
        <f t="shared" si="4"/>
        <v>643.61877452573094</v>
      </c>
      <c r="T58" s="69">
        <v>0</v>
      </c>
      <c r="U58" s="68">
        <f t="shared" si="5"/>
        <v>643.61877452573094</v>
      </c>
      <c r="V58" s="7"/>
      <c r="W58" s="69">
        <v>783.97803862781268</v>
      </c>
      <c r="X58" s="69">
        <v>147.9771247338268</v>
      </c>
      <c r="Y58" s="69">
        <f t="shared" si="10"/>
        <v>0</v>
      </c>
      <c r="Z58" s="7">
        <f t="shared" si="11"/>
        <v>636.00091389398585</v>
      </c>
      <c r="AA58" s="7"/>
      <c r="AB58" s="92">
        <f t="shared" si="2"/>
        <v>1575.5739378873704</v>
      </c>
      <c r="AC58" s="7"/>
      <c r="AD58" s="70">
        <f t="shared" si="12"/>
        <v>3.3865142057356921E-3</v>
      </c>
    </row>
    <row r="59" spans="2:30" x14ac:dyDescent="0.2">
      <c r="B59" s="91" t="s">
        <v>193</v>
      </c>
      <c r="C59" s="91" t="s">
        <v>194</v>
      </c>
      <c r="D59" s="7">
        <v>55967.084590413731</v>
      </c>
      <c r="E59" s="7">
        <v>115.7856634911987</v>
      </c>
      <c r="F59" s="7">
        <v>61.490826186510823</v>
      </c>
      <c r="G59" s="68">
        <v>248.93917650607722</v>
      </c>
      <c r="H59" s="7">
        <v>200.30919783977376</v>
      </c>
      <c r="I59" s="7">
        <f t="shared" si="8"/>
        <v>626.52486402356055</v>
      </c>
      <c r="J59" s="7">
        <f t="shared" si="9"/>
        <v>56593.60945443729</v>
      </c>
      <c r="K59" s="7"/>
      <c r="L59" s="69">
        <v>3667.8987730564145</v>
      </c>
      <c r="M59" s="69">
        <v>2275.1882876020545</v>
      </c>
      <c r="N59" s="69">
        <v>5943.0870606584685</v>
      </c>
      <c r="O59" s="7"/>
      <c r="P59" s="69">
        <v>1332.1270032901075</v>
      </c>
      <c r="Q59" s="69">
        <v>252.96851759557092</v>
      </c>
      <c r="R59" s="7"/>
      <c r="S59" s="69">
        <f t="shared" si="4"/>
        <v>1079.1584856945365</v>
      </c>
      <c r="T59" s="69">
        <v>1089</v>
      </c>
      <c r="U59" s="68">
        <f t="shared" si="5"/>
        <v>-9.8415143054635337</v>
      </c>
      <c r="V59" s="7"/>
      <c r="W59" s="69">
        <v>1340.2190549106249</v>
      </c>
      <c r="X59" s="69">
        <v>252.96851759557092</v>
      </c>
      <c r="Y59" s="69">
        <f t="shared" si="10"/>
        <v>1089</v>
      </c>
      <c r="Z59" s="7">
        <f t="shared" si="11"/>
        <v>-1.7494626849461383</v>
      </c>
      <c r="AA59" s="7"/>
      <c r="AB59" s="92">
        <f t="shared" si="2"/>
        <v>2672.3460582007324</v>
      </c>
      <c r="AC59" s="7"/>
      <c r="AD59" s="70">
        <f t="shared" si="12"/>
        <v>5.7892831745599352E-3</v>
      </c>
    </row>
    <row r="60" spans="2:30" x14ac:dyDescent="0.2">
      <c r="B60" s="93" t="s">
        <v>195</v>
      </c>
      <c r="C60" s="93" t="s">
        <v>196</v>
      </c>
      <c r="D60" s="94">
        <v>17408.284737539234</v>
      </c>
      <c r="E60" s="7">
        <v>36.014557723182406</v>
      </c>
      <c r="F60" s="7">
        <v>22.624261857205799</v>
      </c>
      <c r="G60" s="68">
        <v>77.431299104842168</v>
      </c>
      <c r="H60" s="7">
        <v>62.305184861105559</v>
      </c>
      <c r="I60" s="7">
        <f t="shared" si="8"/>
        <v>198.37530354633594</v>
      </c>
      <c r="J60" s="7">
        <f t="shared" si="9"/>
        <v>17606.660041085568</v>
      </c>
      <c r="K60" s="7"/>
      <c r="L60" s="69">
        <v>1140.8817646501755</v>
      </c>
      <c r="M60" s="69">
        <v>707.68605926053431</v>
      </c>
      <c r="N60" s="69">
        <v>1848.5678239107096</v>
      </c>
      <c r="O60" s="7"/>
      <c r="P60" s="69">
        <v>419.98214253076048</v>
      </c>
      <c r="Q60" s="69">
        <v>78.684605713608917</v>
      </c>
      <c r="R60" s="7"/>
      <c r="S60" s="69">
        <f t="shared" si="4"/>
        <v>341.29753681715158</v>
      </c>
      <c r="T60" s="69">
        <v>0</v>
      </c>
      <c r="U60" s="68">
        <f t="shared" si="5"/>
        <v>341.29753681715158</v>
      </c>
      <c r="V60" s="7"/>
      <c r="W60" s="69">
        <v>416.86850564583636</v>
      </c>
      <c r="X60" s="69">
        <v>78.684605713608917</v>
      </c>
      <c r="Y60" s="69">
        <f t="shared" si="10"/>
        <v>0</v>
      </c>
      <c r="Z60" s="7">
        <f t="shared" si="11"/>
        <v>338.18389993222746</v>
      </c>
      <c r="AA60" s="7"/>
      <c r="AB60" s="92">
        <f t="shared" si="2"/>
        <v>836.85064817659691</v>
      </c>
      <c r="AC60" s="7"/>
      <c r="AD60" s="70">
        <f t="shared" si="12"/>
        <v>1.8007278861591203E-3</v>
      </c>
    </row>
    <row r="61" spans="2:30" x14ac:dyDescent="0.2">
      <c r="B61" s="63"/>
      <c r="C61" s="64"/>
      <c r="D61" s="97"/>
      <c r="E61" s="7"/>
      <c r="F61" s="7"/>
      <c r="G61" s="68"/>
      <c r="H61" s="7"/>
      <c r="I61" s="7"/>
      <c r="J61" s="7"/>
      <c r="K61" s="7"/>
      <c r="L61" s="69"/>
      <c r="M61" s="69"/>
      <c r="N61" s="69"/>
      <c r="O61" s="7"/>
      <c r="P61" s="69"/>
      <c r="Q61" s="69"/>
      <c r="R61" s="7"/>
      <c r="S61" s="69">
        <f t="shared" si="4"/>
        <v>0</v>
      </c>
      <c r="T61" s="69"/>
      <c r="U61" s="68">
        <f t="shared" si="5"/>
        <v>0</v>
      </c>
      <c r="V61" s="7"/>
      <c r="W61" s="69"/>
      <c r="X61" s="69"/>
      <c r="Y61" s="69"/>
      <c r="Z61" s="7"/>
      <c r="AA61" s="7"/>
      <c r="AB61" s="92"/>
      <c r="AC61" s="7"/>
      <c r="AD61" s="70"/>
    </row>
    <row r="62" spans="2:30" x14ac:dyDescent="0.2">
      <c r="B62" s="96" t="s">
        <v>197</v>
      </c>
      <c r="C62" s="96" t="s">
        <v>198</v>
      </c>
      <c r="D62" s="95">
        <v>254074</v>
      </c>
      <c r="E62" s="7">
        <v>525.63264427930687</v>
      </c>
      <c r="F62" s="7">
        <v>249.44850435328928</v>
      </c>
      <c r="G62" s="68">
        <v>1130.1101852005099</v>
      </c>
      <c r="H62" s="7">
        <v>909.34447460320098</v>
      </c>
      <c r="I62" s="7">
        <f t="shared" ref="I62:I80" si="13">SUM(E62,F62,G62,H62)</f>
        <v>2814.535808436307</v>
      </c>
      <c r="J62" s="7">
        <f t="shared" ref="J62:J80" si="14">D62+I62</f>
        <v>256888.53580843631</v>
      </c>
      <c r="K62" s="7"/>
      <c r="L62" s="69">
        <v>16651.174876905381</v>
      </c>
      <c r="M62" s="69">
        <v>10328.681460088381</v>
      </c>
      <c r="N62" s="69">
        <v>26979.856336993762</v>
      </c>
      <c r="O62" s="7"/>
      <c r="P62" s="69">
        <v>5353.6619251980865</v>
      </c>
      <c r="Q62" s="69">
        <v>1148.4022012214298</v>
      </c>
      <c r="R62" s="7"/>
      <c r="S62" s="69">
        <f t="shared" si="4"/>
        <v>4205.2597239766565</v>
      </c>
      <c r="T62" s="69">
        <v>375</v>
      </c>
      <c r="U62" s="68">
        <f t="shared" si="5"/>
        <v>3830.2597239766565</v>
      </c>
      <c r="V62" s="7"/>
      <c r="W62" s="69">
        <v>6084.1978575329777</v>
      </c>
      <c r="X62" s="69">
        <v>1148.4022012214298</v>
      </c>
      <c r="Y62" s="69">
        <f t="shared" ref="Y62:Y80" si="15">T62</f>
        <v>375</v>
      </c>
      <c r="Z62" s="7">
        <f t="shared" ref="Z62:Z80" si="16">W62-X62-Y62</f>
        <v>4560.7956563115476</v>
      </c>
      <c r="AA62" s="7"/>
      <c r="AB62" s="92">
        <f t="shared" si="2"/>
        <v>11437.859782731064</v>
      </c>
      <c r="AC62" s="7"/>
      <c r="AD62" s="70">
        <f t="shared" ref="AD62:AD80" si="17">D62/$D$8</f>
        <v>2.6281632213965345E-2</v>
      </c>
    </row>
    <row r="63" spans="2:30" x14ac:dyDescent="0.2">
      <c r="B63" s="96" t="s">
        <v>199</v>
      </c>
      <c r="C63" s="96" t="s">
        <v>200</v>
      </c>
      <c r="D63" s="95">
        <v>207041</v>
      </c>
      <c r="E63" s="7">
        <v>428.32996805746347</v>
      </c>
      <c r="F63" s="7">
        <v>366.88655370044398</v>
      </c>
      <c r="G63" s="68">
        <v>920.90943132354653</v>
      </c>
      <c r="H63" s="7">
        <v>741.01084473941182</v>
      </c>
      <c r="I63" s="7">
        <f t="shared" si="13"/>
        <v>2457.1367978208659</v>
      </c>
      <c r="J63" s="7">
        <f t="shared" si="14"/>
        <v>209498.13679782086</v>
      </c>
      <c r="K63" s="7"/>
      <c r="L63" s="69">
        <v>13568.786643613148</v>
      </c>
      <c r="M63" s="69">
        <v>8416.6838723291585</v>
      </c>
      <c r="N63" s="69">
        <v>21985.470515942307</v>
      </c>
      <c r="O63" s="7"/>
      <c r="P63" s="69">
        <v>5570.4414328593866</v>
      </c>
      <c r="Q63" s="69">
        <v>935.8153142119462</v>
      </c>
      <c r="R63" s="7"/>
      <c r="S63" s="69">
        <f t="shared" si="4"/>
        <v>4634.6261186474403</v>
      </c>
      <c r="T63" s="69">
        <v>2805.5</v>
      </c>
      <c r="U63" s="68">
        <f t="shared" si="5"/>
        <v>1829.1261186474403</v>
      </c>
      <c r="V63" s="7"/>
      <c r="W63" s="69">
        <v>4957.9193802651398</v>
      </c>
      <c r="X63" s="69">
        <v>935.8153142119462</v>
      </c>
      <c r="Y63" s="69">
        <f t="shared" si="15"/>
        <v>2805.5</v>
      </c>
      <c r="Z63" s="7">
        <f t="shared" si="16"/>
        <v>1216.6040660531935</v>
      </c>
      <c r="AA63" s="7"/>
      <c r="AB63" s="92">
        <f t="shared" si="2"/>
        <v>10528.360813124527</v>
      </c>
      <c r="AC63" s="7"/>
      <c r="AD63" s="70">
        <f t="shared" si="17"/>
        <v>2.1416498402873175E-2</v>
      </c>
    </row>
    <row r="64" spans="2:30" x14ac:dyDescent="0.2">
      <c r="B64" s="96" t="s">
        <v>201</v>
      </c>
      <c r="C64" s="96" t="s">
        <v>202</v>
      </c>
      <c r="D64" s="95">
        <v>164131</v>
      </c>
      <c r="E64" s="7">
        <v>339.55702487545722</v>
      </c>
      <c r="F64" s="7">
        <v>177.49299147122798</v>
      </c>
      <c r="G64" s="68">
        <v>730.04760348223306</v>
      </c>
      <c r="H64" s="7">
        <v>587.43365303454107</v>
      </c>
      <c r="I64" s="7">
        <f t="shared" si="13"/>
        <v>1834.5312728634592</v>
      </c>
      <c r="J64" s="7">
        <f t="shared" si="14"/>
        <v>165965.53127286345</v>
      </c>
      <c r="K64" s="7"/>
      <c r="L64" s="69">
        <v>10756.60627896344</v>
      </c>
      <c r="M64" s="69">
        <v>6672.2955388027349</v>
      </c>
      <c r="N64" s="69">
        <v>17428.901817766175</v>
      </c>
      <c r="O64" s="7"/>
      <c r="P64" s="69">
        <v>3893.7637962490726</v>
      </c>
      <c r="Q64" s="69">
        <v>741.86418794789893</v>
      </c>
      <c r="R64" s="7"/>
      <c r="S64" s="69">
        <f t="shared" si="4"/>
        <v>3151.8996083011734</v>
      </c>
      <c r="T64" s="69">
        <v>869.5</v>
      </c>
      <c r="U64" s="68">
        <f t="shared" si="5"/>
        <v>2282.3996083011734</v>
      </c>
      <c r="V64" s="7"/>
      <c r="W64" s="69">
        <v>3930.3725629334176</v>
      </c>
      <c r="X64" s="69">
        <v>741.86418794789893</v>
      </c>
      <c r="Y64" s="69">
        <f t="shared" si="15"/>
        <v>869.5</v>
      </c>
      <c r="Z64" s="7">
        <f t="shared" si="16"/>
        <v>2319.0083749855185</v>
      </c>
      <c r="AA64" s="7"/>
      <c r="AB64" s="92">
        <f t="shared" si="2"/>
        <v>7824.1363591824902</v>
      </c>
      <c r="AC64" s="7"/>
      <c r="AD64" s="70">
        <f t="shared" si="17"/>
        <v>1.6977851243772862E-2</v>
      </c>
    </row>
    <row r="65" spans="2:30" x14ac:dyDescent="0.2">
      <c r="B65" s="96" t="s">
        <v>203</v>
      </c>
      <c r="C65" s="96" t="s">
        <v>204</v>
      </c>
      <c r="D65" s="95">
        <v>173191</v>
      </c>
      <c r="E65" s="7">
        <v>358.30050810148788</v>
      </c>
      <c r="F65" s="7">
        <v>230.54345485401132</v>
      </c>
      <c r="G65" s="68">
        <v>770.34609241819896</v>
      </c>
      <c r="H65" s="7">
        <v>619.85987901557405</v>
      </c>
      <c r="I65" s="7">
        <f t="shared" si="13"/>
        <v>1979.0499343892723</v>
      </c>
      <c r="J65" s="7">
        <f t="shared" si="14"/>
        <v>175170.04993438927</v>
      </c>
      <c r="K65" s="7"/>
      <c r="L65" s="69">
        <v>11350.368900816769</v>
      </c>
      <c r="M65" s="69">
        <v>7040.6049841942377</v>
      </c>
      <c r="N65" s="69">
        <v>18390.973885011008</v>
      </c>
      <c r="O65" s="7"/>
      <c r="P65" s="69">
        <v>3983.6274038389879</v>
      </c>
      <c r="Q65" s="69">
        <v>782.81495010013077</v>
      </c>
      <c r="R65" s="7"/>
      <c r="S65" s="69">
        <f t="shared" si="4"/>
        <v>3200.8124537388571</v>
      </c>
      <c r="T65" s="69">
        <v>891</v>
      </c>
      <c r="U65" s="68">
        <f t="shared" si="5"/>
        <v>2309.8124537388571</v>
      </c>
      <c r="V65" s="7"/>
      <c r="W65" s="69">
        <v>4147.3283812747222</v>
      </c>
      <c r="X65" s="69">
        <v>782.81495010013077</v>
      </c>
      <c r="Y65" s="69">
        <f t="shared" si="15"/>
        <v>891</v>
      </c>
      <c r="Z65" s="7">
        <f t="shared" si="16"/>
        <v>2473.5134311745915</v>
      </c>
      <c r="AA65" s="7"/>
      <c r="AB65" s="92">
        <f t="shared" si="2"/>
        <v>8130.9557851137106</v>
      </c>
      <c r="AC65" s="7"/>
      <c r="AD65" s="70">
        <f t="shared" si="17"/>
        <v>1.7915025405074395E-2</v>
      </c>
    </row>
    <row r="66" spans="2:30" x14ac:dyDescent="0.2">
      <c r="B66" s="96" t="s">
        <v>205</v>
      </c>
      <c r="C66" s="96" t="s">
        <v>206</v>
      </c>
      <c r="D66" s="95">
        <v>139280</v>
      </c>
      <c r="E66" s="7">
        <v>288.14485030039225</v>
      </c>
      <c r="F66" s="7">
        <v>181.03726225825767</v>
      </c>
      <c r="G66" s="68">
        <v>619.5114281458433</v>
      </c>
      <c r="H66" s="7">
        <v>498.49059101967862</v>
      </c>
      <c r="I66" s="7">
        <f t="shared" si="13"/>
        <v>1587.1841317241719</v>
      </c>
      <c r="J66" s="7">
        <f t="shared" si="14"/>
        <v>140867.18413172418</v>
      </c>
      <c r="K66" s="7"/>
      <c r="L66" s="69">
        <v>9127.9534185134307</v>
      </c>
      <c r="M66" s="69">
        <v>5662.0463084027078</v>
      </c>
      <c r="N66" s="69">
        <v>14789.999726916139</v>
      </c>
      <c r="O66" s="7"/>
      <c r="P66" s="69">
        <v>3185.1858123551742</v>
      </c>
      <c r="Q66" s="69">
        <v>629.53886893629704</v>
      </c>
      <c r="R66" s="7"/>
      <c r="S66" s="69">
        <f t="shared" si="4"/>
        <v>2555.6469434188771</v>
      </c>
      <c r="T66" s="69">
        <v>1437</v>
      </c>
      <c r="U66" s="68">
        <f t="shared" si="5"/>
        <v>1118.6469434188771</v>
      </c>
      <c r="V66" s="7"/>
      <c r="W66" s="69">
        <v>3335.2766422270402</v>
      </c>
      <c r="X66" s="69">
        <v>629.53886893629704</v>
      </c>
      <c r="Y66" s="69">
        <f t="shared" si="15"/>
        <v>1437</v>
      </c>
      <c r="Z66" s="7">
        <f t="shared" si="16"/>
        <v>1268.737773290743</v>
      </c>
      <c r="AA66" s="7"/>
      <c r="AB66" s="92">
        <f t="shared" si="2"/>
        <v>6520.4624545822144</v>
      </c>
      <c r="AC66" s="7"/>
      <c r="AD66" s="70">
        <f t="shared" si="17"/>
        <v>1.4407242515019613E-2</v>
      </c>
    </row>
    <row r="67" spans="2:30" x14ac:dyDescent="0.2">
      <c r="B67" s="91" t="s">
        <v>207</v>
      </c>
      <c r="C67" s="91" t="s">
        <v>208</v>
      </c>
      <c r="D67" s="95">
        <v>52587.432822446484</v>
      </c>
      <c r="E67" s="7">
        <v>108.79378200966237</v>
      </c>
      <c r="F67" s="7">
        <v>58.012442484624692</v>
      </c>
      <c r="G67" s="68">
        <v>233.9066313207741</v>
      </c>
      <c r="H67" s="7">
        <v>188.2132428767159</v>
      </c>
      <c r="I67" s="7">
        <f t="shared" si="13"/>
        <v>588.92609869177704</v>
      </c>
      <c r="J67" s="7">
        <f t="shared" si="14"/>
        <v>53176.358921138264</v>
      </c>
      <c r="K67" s="7"/>
      <c r="L67" s="69">
        <v>3446.4075043257881</v>
      </c>
      <c r="M67" s="69">
        <v>2137.7978164898655</v>
      </c>
      <c r="N67" s="69">
        <v>5584.2053208156531</v>
      </c>
      <c r="O67" s="7"/>
      <c r="P67" s="69">
        <v>1216.9056454599886</v>
      </c>
      <c r="Q67" s="69">
        <v>237.69265493471033</v>
      </c>
      <c r="R67" s="7"/>
      <c r="S67" s="69">
        <f t="shared" si="4"/>
        <v>979.2129905252782</v>
      </c>
      <c r="T67" s="69">
        <v>0</v>
      </c>
      <c r="U67" s="68">
        <f t="shared" si="5"/>
        <v>979.2129905252782</v>
      </c>
      <c r="V67" s="7"/>
      <c r="W67" s="69">
        <v>1259.288026761842</v>
      </c>
      <c r="X67" s="69">
        <v>237.69265493471033</v>
      </c>
      <c r="Y67" s="69">
        <f t="shared" si="15"/>
        <v>0</v>
      </c>
      <c r="Z67" s="7">
        <f t="shared" si="16"/>
        <v>1021.5953718271317</v>
      </c>
      <c r="AA67" s="7"/>
      <c r="AB67" s="92">
        <f t="shared" si="2"/>
        <v>2476.1936722218306</v>
      </c>
      <c r="AC67" s="7"/>
      <c r="AD67" s="70">
        <f t="shared" si="17"/>
        <v>5.4396891004831185E-3</v>
      </c>
    </row>
    <row r="68" spans="2:30" x14ac:dyDescent="0.2">
      <c r="B68" s="91" t="s">
        <v>209</v>
      </c>
      <c r="C68" s="91" t="s">
        <v>210</v>
      </c>
      <c r="D68" s="95">
        <v>65828.826691939626</v>
      </c>
      <c r="E68" s="7">
        <v>136.18780451320654</v>
      </c>
      <c r="F68" s="7">
        <v>63.467438740815815</v>
      </c>
      <c r="G68" s="68">
        <v>292.80377970339407</v>
      </c>
      <c r="H68" s="7">
        <v>235.60490180784734</v>
      </c>
      <c r="I68" s="7">
        <f t="shared" si="13"/>
        <v>728.06392476526378</v>
      </c>
      <c r="J68" s="7">
        <f t="shared" si="14"/>
        <v>66556.890616704884</v>
      </c>
      <c r="K68" s="7"/>
      <c r="L68" s="69">
        <v>4314.2049371009371</v>
      </c>
      <c r="M68" s="69">
        <v>2676.0903586845088</v>
      </c>
      <c r="N68" s="69">
        <v>6990.295295785445</v>
      </c>
      <c r="O68" s="7"/>
      <c r="P68" s="69">
        <v>1553.1918846786107</v>
      </c>
      <c r="Q68" s="69">
        <v>297.54311530045368</v>
      </c>
      <c r="R68" s="7"/>
      <c r="S68" s="69">
        <f t="shared" si="4"/>
        <v>1255.6487693781569</v>
      </c>
      <c r="T68" s="69">
        <v>1213.5</v>
      </c>
      <c r="U68" s="68">
        <f t="shared" si="5"/>
        <v>42.148769378156885</v>
      </c>
      <c r="V68" s="7"/>
      <c r="W68" s="69">
        <v>1576.3738372403659</v>
      </c>
      <c r="X68" s="69">
        <v>297.54311530045368</v>
      </c>
      <c r="Y68" s="69">
        <f t="shared" si="15"/>
        <v>1213.5</v>
      </c>
      <c r="Z68" s="7">
        <f t="shared" si="16"/>
        <v>65.33072193991211</v>
      </c>
      <c r="AA68" s="7"/>
      <c r="AB68" s="92">
        <f t="shared" si="2"/>
        <v>3129.5657219189766</v>
      </c>
      <c r="AC68" s="7"/>
      <c r="AD68" s="70">
        <f t="shared" si="17"/>
        <v>6.8093902256603275E-3</v>
      </c>
    </row>
    <row r="69" spans="2:30" x14ac:dyDescent="0.2">
      <c r="B69" s="96" t="s">
        <v>211</v>
      </c>
      <c r="C69" s="96" t="s">
        <v>212</v>
      </c>
      <c r="D69" s="95">
        <v>59087.740485613875</v>
      </c>
      <c r="E69" s="7">
        <v>122.2417298737481</v>
      </c>
      <c r="F69" s="7">
        <v>75.199883833265176</v>
      </c>
      <c r="G69" s="68">
        <v>262.81971922855843</v>
      </c>
      <c r="H69" s="7">
        <v>211.47819268158423</v>
      </c>
      <c r="I69" s="7">
        <f t="shared" si="13"/>
        <v>671.739525617156</v>
      </c>
      <c r="J69" s="7">
        <f t="shared" si="14"/>
        <v>59759.480011231033</v>
      </c>
      <c r="K69" s="7"/>
      <c r="L69" s="69">
        <v>3872.4163035460483</v>
      </c>
      <c r="M69" s="69">
        <v>2402.0499920191501</v>
      </c>
      <c r="N69" s="69">
        <v>6274.4662955651984</v>
      </c>
      <c r="O69" s="7"/>
      <c r="P69" s="69">
        <v>1418.9991073596709</v>
      </c>
      <c r="Q69" s="69">
        <v>267.07373142816488</v>
      </c>
      <c r="R69" s="7"/>
      <c r="S69" s="69">
        <f t="shared" si="4"/>
        <v>1151.9253759315061</v>
      </c>
      <c r="T69" s="69">
        <v>0</v>
      </c>
      <c r="U69" s="68">
        <f t="shared" si="5"/>
        <v>1151.9253759315061</v>
      </c>
      <c r="V69" s="7"/>
      <c r="W69" s="69">
        <v>1414.9480232886344</v>
      </c>
      <c r="X69" s="69">
        <v>267.07373142816488</v>
      </c>
      <c r="Y69" s="69">
        <f t="shared" si="15"/>
        <v>0</v>
      </c>
      <c r="Z69" s="7">
        <f t="shared" si="16"/>
        <v>1147.8742918604696</v>
      </c>
      <c r="AA69" s="7"/>
      <c r="AB69" s="92">
        <f t="shared" si="2"/>
        <v>2833.9471306483056</v>
      </c>
      <c r="AC69" s="7"/>
      <c r="AD69" s="70">
        <f t="shared" si="17"/>
        <v>6.1120864936874053E-3</v>
      </c>
    </row>
    <row r="70" spans="2:30" x14ac:dyDescent="0.2">
      <c r="B70" s="96" t="s">
        <v>213</v>
      </c>
      <c r="C70" s="96" t="s">
        <v>214</v>
      </c>
      <c r="D70" s="95">
        <v>139900</v>
      </c>
      <c r="E70" s="7">
        <v>289.42751692292416</v>
      </c>
      <c r="F70" s="7">
        <v>185.70842939808645</v>
      </c>
      <c r="G70" s="68">
        <v>622.26916138428692</v>
      </c>
      <c r="H70" s="7">
        <v>500.70960427665875</v>
      </c>
      <c r="I70" s="7">
        <f t="shared" si="13"/>
        <v>1598.1147119819561</v>
      </c>
      <c r="J70" s="7">
        <f t="shared" si="14"/>
        <v>141498.11471198197</v>
      </c>
      <c r="K70" s="7"/>
      <c r="L70" s="69">
        <v>9168.5861807153142</v>
      </c>
      <c r="M70" s="69">
        <v>5687.2507075354597</v>
      </c>
      <c r="N70" s="69">
        <v>14855.836888250773</v>
      </c>
      <c r="O70" s="7"/>
      <c r="P70" s="69">
        <v>3362.8706000665493</v>
      </c>
      <c r="Q70" s="69">
        <v>632.34123897320467</v>
      </c>
      <c r="R70" s="7"/>
      <c r="S70" s="69">
        <f t="shared" si="4"/>
        <v>2730.5293610933445</v>
      </c>
      <c r="T70" s="69">
        <v>0</v>
      </c>
      <c r="U70" s="68">
        <f t="shared" si="5"/>
        <v>2730.5293610933445</v>
      </c>
      <c r="V70" s="7"/>
      <c r="W70" s="69">
        <v>3350.1235083828469</v>
      </c>
      <c r="X70" s="69">
        <v>632.34123897320467</v>
      </c>
      <c r="Y70" s="69">
        <f t="shared" si="15"/>
        <v>0</v>
      </c>
      <c r="Z70" s="7">
        <f t="shared" si="16"/>
        <v>2717.7822694096421</v>
      </c>
      <c r="AA70" s="7"/>
      <c r="AB70" s="92">
        <f t="shared" si="2"/>
        <v>6712.9941084493967</v>
      </c>
      <c r="AC70" s="7"/>
      <c r="AD70" s="70">
        <f t="shared" si="17"/>
        <v>1.4471375846146207E-2</v>
      </c>
    </row>
    <row r="71" spans="2:30" x14ac:dyDescent="0.2">
      <c r="B71" s="96" t="s">
        <v>215</v>
      </c>
      <c r="C71" s="96" t="s">
        <v>216</v>
      </c>
      <c r="D71" s="95">
        <v>123815</v>
      </c>
      <c r="E71" s="7">
        <v>256.15059333675379</v>
      </c>
      <c r="F71" s="7">
        <v>154.28256175309031</v>
      </c>
      <c r="G71" s="68">
        <v>550.72377567402066</v>
      </c>
      <c r="H71" s="7">
        <v>443.14052647258404</v>
      </c>
      <c r="I71" s="7">
        <f t="shared" si="13"/>
        <v>1404.2974572364487</v>
      </c>
      <c r="J71" s="7">
        <f t="shared" si="14"/>
        <v>125219.29745723645</v>
      </c>
      <c r="K71" s="7"/>
      <c r="L71" s="69">
        <v>8114.4281484293542</v>
      </c>
      <c r="M71" s="69">
        <v>5033.3591590672122</v>
      </c>
      <c r="N71" s="69">
        <v>13147.787307496566</v>
      </c>
      <c r="O71" s="7"/>
      <c r="P71" s="69">
        <v>2951.6309778661453</v>
      </c>
      <c r="Q71" s="69">
        <v>559.63781632213966</v>
      </c>
      <c r="R71" s="7"/>
      <c r="S71" s="69">
        <f t="shared" si="4"/>
        <v>2391.9931615440055</v>
      </c>
      <c r="T71" s="69">
        <v>0</v>
      </c>
      <c r="U71" s="68">
        <f t="shared" si="5"/>
        <v>2391.9931615440055</v>
      </c>
      <c r="V71" s="7"/>
      <c r="W71" s="69">
        <v>2964.9431178729251</v>
      </c>
      <c r="X71" s="69">
        <v>559.63781632213966</v>
      </c>
      <c r="Y71" s="69">
        <f t="shared" si="15"/>
        <v>0</v>
      </c>
      <c r="Z71" s="7">
        <f t="shared" si="16"/>
        <v>2405.3053015507853</v>
      </c>
      <c r="AA71" s="7"/>
      <c r="AB71" s="92">
        <f t="shared" si="2"/>
        <v>5916.5740957390699</v>
      </c>
      <c r="AC71" s="7"/>
      <c r="AD71" s="70">
        <f t="shared" si="17"/>
        <v>1.2807529666837689E-2</v>
      </c>
    </row>
    <row r="72" spans="2:30" x14ac:dyDescent="0.2">
      <c r="B72" s="91" t="s">
        <v>217</v>
      </c>
      <c r="C72" s="91" t="s">
        <v>218</v>
      </c>
      <c r="D72" s="95">
        <v>20171.96144629937</v>
      </c>
      <c r="E72" s="7">
        <v>41.732099448658929</v>
      </c>
      <c r="F72" s="7">
        <v>29.894560907522983</v>
      </c>
      <c r="G72" s="68">
        <v>89.724013814616697</v>
      </c>
      <c r="H72" s="7">
        <v>72.196532046179939</v>
      </c>
      <c r="I72" s="7">
        <f t="shared" si="13"/>
        <v>233.54720621697857</v>
      </c>
      <c r="J72" s="7">
        <f t="shared" si="14"/>
        <v>20405.50865251635</v>
      </c>
      <c r="K72" s="7"/>
      <c r="L72" s="69">
        <v>1322.0040525694246</v>
      </c>
      <c r="M72" s="69">
        <v>820.03575416614797</v>
      </c>
      <c r="N72" s="69">
        <v>2142.0398067355723</v>
      </c>
      <c r="O72" s="7"/>
      <c r="P72" s="69">
        <v>458.4404417735708</v>
      </c>
      <c r="Q72" s="69">
        <v>91.176290875430027</v>
      </c>
      <c r="R72" s="7"/>
      <c r="S72" s="69">
        <f t="shared" si="4"/>
        <v>367.26415089814077</v>
      </c>
      <c r="T72" s="69">
        <v>0</v>
      </c>
      <c r="U72" s="68">
        <f t="shared" si="5"/>
        <v>367.26415089814077</v>
      </c>
      <c r="V72" s="7"/>
      <c r="W72" s="69">
        <v>483.04905111822711</v>
      </c>
      <c r="X72" s="69">
        <v>91.176290875430027</v>
      </c>
      <c r="Y72" s="69">
        <f t="shared" si="15"/>
        <v>0</v>
      </c>
      <c r="Z72" s="7">
        <f t="shared" si="16"/>
        <v>391.87276024279709</v>
      </c>
      <c r="AA72" s="7"/>
      <c r="AB72" s="92">
        <f t="shared" si="2"/>
        <v>941.48949289179791</v>
      </c>
      <c r="AC72" s="7"/>
      <c r="AD72" s="70">
        <f t="shared" si="17"/>
        <v>2.0866049724329464E-3</v>
      </c>
    </row>
    <row r="73" spans="2:30" x14ac:dyDescent="0.2">
      <c r="B73" s="96" t="s">
        <v>219</v>
      </c>
      <c r="C73" s="96" t="s">
        <v>220</v>
      </c>
      <c r="D73" s="95">
        <v>175505.03855370064</v>
      </c>
      <c r="E73" s="7">
        <v>363.0878307080747</v>
      </c>
      <c r="F73" s="7">
        <v>227.84435633158105</v>
      </c>
      <c r="G73" s="68">
        <v>780.63883602236058</v>
      </c>
      <c r="H73" s="7">
        <v>628.14194712496919</v>
      </c>
      <c r="I73" s="7">
        <f t="shared" si="13"/>
        <v>1999.7129701869856</v>
      </c>
      <c r="J73" s="7">
        <f t="shared" si="14"/>
        <v>177504.75152388762</v>
      </c>
      <c r="K73" s="7"/>
      <c r="L73" s="69">
        <v>11502.023381911138</v>
      </c>
      <c r="M73" s="69">
        <v>7134.6758734136674</v>
      </c>
      <c r="N73" s="69">
        <v>18636.699255324806</v>
      </c>
      <c r="O73" s="7"/>
      <c r="P73" s="69">
        <v>4125.3255165911878</v>
      </c>
      <c r="Q73" s="69">
        <v>793.27429253100161</v>
      </c>
      <c r="R73" s="7"/>
      <c r="S73" s="69">
        <f t="shared" si="4"/>
        <v>3332.0512240601861</v>
      </c>
      <c r="T73" s="69">
        <v>2431</v>
      </c>
      <c r="U73" s="68">
        <f t="shared" si="5"/>
        <v>901.05122406018609</v>
      </c>
      <c r="V73" s="7"/>
      <c r="W73" s="69">
        <v>4202.7416404459645</v>
      </c>
      <c r="X73" s="69">
        <v>793.27429253100161</v>
      </c>
      <c r="Y73" s="69">
        <f t="shared" si="15"/>
        <v>2431</v>
      </c>
      <c r="Z73" s="7">
        <f t="shared" si="16"/>
        <v>978.46734791496283</v>
      </c>
      <c r="AA73" s="7"/>
      <c r="AB73" s="92">
        <f t="shared" si="2"/>
        <v>8328.0671570371524</v>
      </c>
      <c r="AC73" s="7"/>
      <c r="AD73" s="70">
        <f t="shared" si="17"/>
        <v>1.8154391535403734E-2</v>
      </c>
    </row>
    <row r="74" spans="2:30" x14ac:dyDescent="0.2">
      <c r="B74" s="96" t="s">
        <v>221</v>
      </c>
      <c r="C74" s="96" t="s">
        <v>222</v>
      </c>
      <c r="D74" s="95">
        <v>82952</v>
      </c>
      <c r="E74" s="7">
        <v>171.61251882623591</v>
      </c>
      <c r="F74" s="7">
        <v>105.35344914445569</v>
      </c>
      <c r="G74" s="68">
        <v>368.96691547640722</v>
      </c>
      <c r="H74" s="7">
        <v>296.88965756938813</v>
      </c>
      <c r="I74" s="7">
        <f t="shared" si="13"/>
        <v>942.82254101648709</v>
      </c>
      <c r="J74" s="7">
        <f t="shared" si="14"/>
        <v>83894.822541016489</v>
      </c>
      <c r="K74" s="7"/>
      <c r="L74" s="69">
        <v>5436.4014357590904</v>
      </c>
      <c r="M74" s="69">
        <v>3372.1859949355357</v>
      </c>
      <c r="N74" s="69">
        <v>8808.5874306946262</v>
      </c>
      <c r="O74" s="7"/>
      <c r="P74" s="69">
        <v>1956.3218713760316</v>
      </c>
      <c r="Q74" s="69">
        <v>374.93903113156023</v>
      </c>
      <c r="R74" s="7"/>
      <c r="S74" s="69">
        <f t="shared" si="4"/>
        <v>1581.3828402444715</v>
      </c>
      <c r="T74" s="69">
        <v>236</v>
      </c>
      <c r="U74" s="68">
        <f t="shared" si="5"/>
        <v>1345.3828402444715</v>
      </c>
      <c r="V74" s="7"/>
      <c r="W74" s="69">
        <v>1986.4149054136806</v>
      </c>
      <c r="X74" s="69">
        <v>374.93903113156023</v>
      </c>
      <c r="Y74" s="69">
        <f t="shared" si="15"/>
        <v>236</v>
      </c>
      <c r="Z74" s="7">
        <f t="shared" si="16"/>
        <v>1375.4758742821205</v>
      </c>
      <c r="AA74" s="7"/>
      <c r="AB74" s="92">
        <f t="shared" ref="AB74:AB121" si="18">P74+W74</f>
        <v>3942.7367767897122</v>
      </c>
      <c r="AC74" s="7"/>
      <c r="AD74" s="70">
        <f t="shared" si="17"/>
        <v>8.5806259413117956E-3</v>
      </c>
    </row>
    <row r="75" spans="2:30" x14ac:dyDescent="0.2">
      <c r="B75" s="91" t="s">
        <v>223</v>
      </c>
      <c r="C75" s="91" t="s">
        <v>224</v>
      </c>
      <c r="D75" s="95">
        <v>21536.183043646644</v>
      </c>
      <c r="E75" s="7">
        <v>44.554424462617803</v>
      </c>
      <c r="F75" s="7">
        <v>32.157441486934211</v>
      </c>
      <c r="G75" s="68">
        <v>95.792012594628275</v>
      </c>
      <c r="H75" s="7">
        <v>77.079154320328797</v>
      </c>
      <c r="I75" s="7">
        <f t="shared" si="13"/>
        <v>249.58303286450908</v>
      </c>
      <c r="J75" s="7">
        <f t="shared" si="14"/>
        <v>21785.766076511154</v>
      </c>
      <c r="K75" s="7"/>
      <c r="L75" s="69">
        <v>1411.4106521753688</v>
      </c>
      <c r="M75" s="69">
        <v>875.49444069043989</v>
      </c>
      <c r="N75" s="69">
        <v>2286.9050928658085</v>
      </c>
      <c r="O75" s="7"/>
      <c r="P75" s="69">
        <v>488.9364053963269</v>
      </c>
      <c r="Q75" s="69">
        <v>97.34250656592738</v>
      </c>
      <c r="R75" s="7"/>
      <c r="S75" s="69">
        <f t="shared" ref="S75:S121" si="19">P75-Q75</f>
        <v>391.59389883039955</v>
      </c>
      <c r="T75" s="69">
        <v>141</v>
      </c>
      <c r="U75" s="68">
        <f t="shared" ref="U75:U121" si="20">S75-T75</f>
        <v>250.59389883039955</v>
      </c>
      <c r="V75" s="7"/>
      <c r="W75" s="69">
        <v>515.71746315480107</v>
      </c>
      <c r="X75" s="69">
        <v>97.34250656592738</v>
      </c>
      <c r="Y75" s="69">
        <f t="shared" si="15"/>
        <v>141</v>
      </c>
      <c r="Z75" s="7">
        <f t="shared" si="16"/>
        <v>277.37495658887372</v>
      </c>
      <c r="AA75" s="7"/>
      <c r="AB75" s="92">
        <f t="shared" si="18"/>
        <v>1004.653868551128</v>
      </c>
      <c r="AC75" s="7"/>
      <c r="AD75" s="70">
        <f t="shared" si="17"/>
        <v>2.2277212231308903E-3</v>
      </c>
    </row>
    <row r="76" spans="2:30" x14ac:dyDescent="0.2">
      <c r="B76" s="91" t="s">
        <v>225</v>
      </c>
      <c r="C76" s="91" t="s">
        <v>226</v>
      </c>
      <c r="D76" s="95">
        <v>22861.468992842329</v>
      </c>
      <c r="E76" s="7">
        <v>47.296198740591699</v>
      </c>
      <c r="F76" s="7">
        <v>28.651794163609388</v>
      </c>
      <c r="G76" s="68">
        <v>101.68682729227214</v>
      </c>
      <c r="H76" s="7">
        <v>81.822423821223637</v>
      </c>
      <c r="I76" s="7">
        <f t="shared" si="13"/>
        <v>259.45724401769689</v>
      </c>
      <c r="J76" s="7">
        <f t="shared" si="14"/>
        <v>23120.926236860025</v>
      </c>
      <c r="K76" s="7"/>
      <c r="L76" s="69">
        <v>1498.2655373740229</v>
      </c>
      <c r="M76" s="69">
        <v>929.37030525262685</v>
      </c>
      <c r="N76" s="69">
        <v>2427.6358426266497</v>
      </c>
      <c r="O76" s="7"/>
      <c r="P76" s="69">
        <v>544.03703964458748</v>
      </c>
      <c r="Q76" s="69">
        <v>103.33273500844474</v>
      </c>
      <c r="R76" s="7"/>
      <c r="S76" s="69">
        <f t="shared" si="19"/>
        <v>440.70430463614275</v>
      </c>
      <c r="T76" s="69">
        <v>0</v>
      </c>
      <c r="U76" s="68">
        <f t="shared" si="20"/>
        <v>440.70430463614275</v>
      </c>
      <c r="V76" s="7"/>
      <c r="W76" s="69">
        <v>547.45350042234884</v>
      </c>
      <c r="X76" s="69">
        <v>103.33273500844474</v>
      </c>
      <c r="Y76" s="69">
        <f t="shared" si="15"/>
        <v>0</v>
      </c>
      <c r="Z76" s="7">
        <f t="shared" si="16"/>
        <v>444.12076541390411</v>
      </c>
      <c r="AA76" s="7"/>
      <c r="AB76" s="92">
        <f t="shared" si="18"/>
        <v>1091.4905400669363</v>
      </c>
      <c r="AC76" s="7"/>
      <c r="AD76" s="70">
        <f t="shared" si="17"/>
        <v>2.3648099370295848E-3</v>
      </c>
    </row>
    <row r="77" spans="2:30" x14ac:dyDescent="0.2">
      <c r="B77" s="91" t="s">
        <v>227</v>
      </c>
      <c r="C77" s="91" t="s">
        <v>228</v>
      </c>
      <c r="D77" s="95">
        <v>35274.323234124065</v>
      </c>
      <c r="E77" s="7">
        <v>72.976124265826584</v>
      </c>
      <c r="F77" s="7">
        <v>50.574017768768918</v>
      </c>
      <c r="G77" s="68">
        <v>156.89866717152717</v>
      </c>
      <c r="H77" s="7">
        <v>126.24869497987999</v>
      </c>
      <c r="I77" s="7">
        <f t="shared" si="13"/>
        <v>406.69750418600262</v>
      </c>
      <c r="J77" s="7">
        <f t="shared" si="14"/>
        <v>35681.020738310071</v>
      </c>
      <c r="K77" s="7"/>
      <c r="L77" s="69">
        <v>2311.7632061363474</v>
      </c>
      <c r="M77" s="69">
        <v>1433.9808418234923</v>
      </c>
      <c r="N77" s="69">
        <v>3745.7440479598399</v>
      </c>
      <c r="O77" s="7"/>
      <c r="P77" s="69">
        <v>824.60633098050175</v>
      </c>
      <c r="Q77" s="69">
        <v>159.43823629597793</v>
      </c>
      <c r="R77" s="7"/>
      <c r="S77" s="69">
        <f t="shared" si="19"/>
        <v>665.16809468452379</v>
      </c>
      <c r="T77" s="69">
        <v>0</v>
      </c>
      <c r="U77" s="68">
        <f t="shared" si="20"/>
        <v>665.16809468452379</v>
      </c>
      <c r="V77" s="7"/>
      <c r="W77" s="69">
        <v>844.69863837694265</v>
      </c>
      <c r="X77" s="69">
        <v>159.43823629597793</v>
      </c>
      <c r="Y77" s="69">
        <f t="shared" si="15"/>
        <v>0</v>
      </c>
      <c r="Z77" s="7">
        <f t="shared" si="16"/>
        <v>685.2604020809647</v>
      </c>
      <c r="AA77" s="7"/>
      <c r="AB77" s="92">
        <f t="shared" si="18"/>
        <v>1669.3049693574444</v>
      </c>
      <c r="AC77" s="7"/>
      <c r="AD77" s="70">
        <f t="shared" si="17"/>
        <v>3.6488062132913291E-3</v>
      </c>
    </row>
    <row r="78" spans="2:30" x14ac:dyDescent="0.2">
      <c r="B78" s="91" t="s">
        <v>229</v>
      </c>
      <c r="C78" s="91" t="s">
        <v>230</v>
      </c>
      <c r="D78" s="95">
        <v>33392.879525100441</v>
      </c>
      <c r="E78" s="7">
        <v>69.083761285605263</v>
      </c>
      <c r="F78" s="7">
        <v>42.492625980650736</v>
      </c>
      <c r="G78" s="68">
        <v>148.5300867640513</v>
      </c>
      <c r="H78" s="7">
        <v>119.5149070240971</v>
      </c>
      <c r="I78" s="7">
        <f t="shared" si="13"/>
        <v>379.62138105440442</v>
      </c>
      <c r="J78" s="7">
        <f t="shared" si="14"/>
        <v>33772.500906154848</v>
      </c>
      <c r="K78" s="7"/>
      <c r="L78" s="69">
        <v>2188.4595693218535</v>
      </c>
      <c r="M78" s="69">
        <v>1357.4959092621434</v>
      </c>
      <c r="N78" s="69">
        <v>3545.9554785839969</v>
      </c>
      <c r="O78" s="7"/>
      <c r="P78" s="69">
        <v>774.92944253776784</v>
      </c>
      <c r="Q78" s="69">
        <v>150.93420165679038</v>
      </c>
      <c r="R78" s="7"/>
      <c r="S78" s="69">
        <f t="shared" si="19"/>
        <v>623.99524088097746</v>
      </c>
      <c r="T78" s="69">
        <v>0</v>
      </c>
      <c r="U78" s="68">
        <f t="shared" si="20"/>
        <v>623.99524088097746</v>
      </c>
      <c r="V78" s="7"/>
      <c r="W78" s="69">
        <v>799.64453688088088</v>
      </c>
      <c r="X78" s="69">
        <v>150.93420165679038</v>
      </c>
      <c r="Y78" s="69">
        <f t="shared" si="15"/>
        <v>0</v>
      </c>
      <c r="Z78" s="7">
        <f t="shared" si="16"/>
        <v>648.7103352240905</v>
      </c>
      <c r="AA78" s="7"/>
      <c r="AB78" s="92">
        <f t="shared" si="18"/>
        <v>1574.5739794186488</v>
      </c>
      <c r="AC78" s="7"/>
      <c r="AD78" s="70">
        <f t="shared" si="17"/>
        <v>3.4541880642802629E-3</v>
      </c>
    </row>
    <row r="79" spans="2:30" x14ac:dyDescent="0.2">
      <c r="B79" s="91" t="s">
        <v>231</v>
      </c>
      <c r="C79" s="91" t="s">
        <v>232</v>
      </c>
      <c r="D79" s="95">
        <v>24564.893019493848</v>
      </c>
      <c r="E79" s="7">
        <v>50.820271551889753</v>
      </c>
      <c r="F79" s="7">
        <v>28.431413223646651</v>
      </c>
      <c r="G79" s="68">
        <v>109.26358383656297</v>
      </c>
      <c r="H79" s="7">
        <v>87.919069784769277</v>
      </c>
      <c r="I79" s="7">
        <f t="shared" si="13"/>
        <v>276.43433839686861</v>
      </c>
      <c r="J79" s="7">
        <f t="shared" si="14"/>
        <v>24841.327357890717</v>
      </c>
      <c r="K79" s="7"/>
      <c r="L79" s="69">
        <v>1609.9023493158068</v>
      </c>
      <c r="M79" s="69">
        <v>998.61833599463375</v>
      </c>
      <c r="N79" s="69">
        <v>2608.5206853104405</v>
      </c>
      <c r="O79" s="7"/>
      <c r="P79" s="69">
        <v>554.96890155509675</v>
      </c>
      <c r="Q79" s="69">
        <v>111.03212928656873</v>
      </c>
      <c r="R79" s="7"/>
      <c r="S79" s="69">
        <f t="shared" si="19"/>
        <v>443.93677226852799</v>
      </c>
      <c r="T79" s="69">
        <v>376.5</v>
      </c>
      <c r="U79" s="68">
        <f t="shared" si="20"/>
        <v>67.436772268527989</v>
      </c>
      <c r="V79" s="7"/>
      <c r="W79" s="69">
        <v>588.24464321312394</v>
      </c>
      <c r="X79" s="69">
        <v>111.03212928656873</v>
      </c>
      <c r="Y79" s="69">
        <f t="shared" si="15"/>
        <v>376.5</v>
      </c>
      <c r="Z79" s="7">
        <f t="shared" si="16"/>
        <v>100.71251392655518</v>
      </c>
      <c r="AA79" s="7"/>
      <c r="AB79" s="92">
        <f t="shared" si="18"/>
        <v>1143.2135447682208</v>
      </c>
      <c r="AC79" s="7"/>
      <c r="AD79" s="70">
        <f t="shared" si="17"/>
        <v>2.5410135775944878E-3</v>
      </c>
    </row>
    <row r="80" spans="2:30" x14ac:dyDescent="0.2">
      <c r="B80" s="93" t="s">
        <v>233</v>
      </c>
      <c r="C80" s="93" t="s">
        <v>234</v>
      </c>
      <c r="D80" s="94">
        <v>48420.252184792662</v>
      </c>
      <c r="E80" s="7">
        <v>100.17264730969502</v>
      </c>
      <c r="F80" s="7">
        <v>80.827549691901325</v>
      </c>
      <c r="G80" s="68">
        <v>215.37119171584428</v>
      </c>
      <c r="H80" s="7">
        <v>173.29867984577237</v>
      </c>
      <c r="I80" s="7">
        <f t="shared" si="13"/>
        <v>569.67006856321291</v>
      </c>
      <c r="J80" s="7">
        <f t="shared" si="14"/>
        <v>48989.922253355871</v>
      </c>
      <c r="K80" s="7"/>
      <c r="L80" s="69">
        <v>3173.3041819030773</v>
      </c>
      <c r="M80" s="69">
        <v>1968.3925196355071</v>
      </c>
      <c r="N80" s="69">
        <v>5141.6967015385844</v>
      </c>
      <c r="O80" s="7"/>
      <c r="P80" s="69">
        <v>1158.1434340564317</v>
      </c>
      <c r="Q80" s="69">
        <v>218.85719984222166</v>
      </c>
      <c r="R80" s="7"/>
      <c r="S80" s="69">
        <f t="shared" si="19"/>
        <v>939.28623421421003</v>
      </c>
      <c r="T80" s="69">
        <v>0</v>
      </c>
      <c r="U80" s="68">
        <f t="shared" si="20"/>
        <v>939.28623421421003</v>
      </c>
      <c r="V80" s="7"/>
      <c r="W80" s="69">
        <v>1159.4983926097198</v>
      </c>
      <c r="X80" s="69">
        <v>218.85719984222166</v>
      </c>
      <c r="Y80" s="69">
        <f t="shared" si="15"/>
        <v>0</v>
      </c>
      <c r="Z80" s="7">
        <f t="shared" si="16"/>
        <v>940.64119276749807</v>
      </c>
      <c r="AA80" s="7"/>
      <c r="AB80" s="92">
        <f t="shared" si="18"/>
        <v>2317.6418266661512</v>
      </c>
      <c r="AC80" s="7"/>
      <c r="AD80" s="70">
        <f t="shared" si="17"/>
        <v>5.0086323654847508E-3</v>
      </c>
    </row>
    <row r="81" spans="2:30" x14ac:dyDescent="0.2">
      <c r="B81" s="63"/>
      <c r="C81" s="64"/>
      <c r="D81" s="97"/>
      <c r="E81" s="7"/>
      <c r="F81" s="7"/>
      <c r="G81" s="68"/>
      <c r="H81" s="7"/>
      <c r="I81" s="7"/>
      <c r="J81" s="7"/>
      <c r="K81" s="7"/>
      <c r="L81" s="69"/>
      <c r="M81" s="69"/>
      <c r="N81" s="69"/>
      <c r="O81" s="7"/>
      <c r="P81" s="69"/>
      <c r="Q81" s="69"/>
      <c r="R81" s="7"/>
      <c r="S81" s="69">
        <f t="shared" si="19"/>
        <v>0</v>
      </c>
      <c r="T81" s="69"/>
      <c r="U81" s="68">
        <f t="shared" si="20"/>
        <v>0</v>
      </c>
      <c r="V81" s="7"/>
      <c r="W81" s="69"/>
      <c r="X81" s="69"/>
      <c r="Y81" s="69"/>
      <c r="Z81" s="7"/>
      <c r="AA81" s="7"/>
      <c r="AB81" s="92"/>
      <c r="AC81" s="7"/>
      <c r="AD81" s="70"/>
    </row>
    <row r="82" spans="2:30" x14ac:dyDescent="0.2">
      <c r="B82" s="96" t="s">
        <v>235</v>
      </c>
      <c r="C82" s="96" t="s">
        <v>236</v>
      </c>
      <c r="D82" s="95">
        <v>157628</v>
      </c>
      <c r="E82" s="7">
        <v>326.10350705880404</v>
      </c>
      <c r="F82" s="7">
        <v>181.81200350080709</v>
      </c>
      <c r="G82" s="68">
        <v>701.12254017642874</v>
      </c>
      <c r="H82" s="7">
        <v>564.15906721173099</v>
      </c>
      <c r="I82" s="7">
        <f t="shared" ref="I82:I95" si="21">SUM(E82,F82,G82,H82)</f>
        <v>1773.1971179477709</v>
      </c>
      <c r="J82" s="7">
        <f t="shared" ref="J82:J95" si="22">D82+I82</f>
        <v>159401.19711794777</v>
      </c>
      <c r="K82" s="7"/>
      <c r="L82" s="69">
        <v>10330.421032836266</v>
      </c>
      <c r="M82" s="69">
        <v>6407.9339137054994</v>
      </c>
      <c r="N82" s="69">
        <v>16738.354946541764</v>
      </c>
      <c r="O82" s="7"/>
      <c r="P82" s="69">
        <v>3759.787605702747</v>
      </c>
      <c r="Q82" s="69">
        <v>712.47094222207511</v>
      </c>
      <c r="R82" s="7"/>
      <c r="S82" s="69">
        <f t="shared" si="19"/>
        <v>3047.3166634806721</v>
      </c>
      <c r="T82" s="69">
        <v>661.5</v>
      </c>
      <c r="U82" s="68">
        <f t="shared" si="20"/>
        <v>2385.8166634806721</v>
      </c>
      <c r="V82" s="7"/>
      <c r="W82" s="69">
        <v>3774.6480942056569</v>
      </c>
      <c r="X82" s="69">
        <v>712.47094222207511</v>
      </c>
      <c r="Y82" s="69">
        <f t="shared" ref="Y82:Y95" si="23">T82</f>
        <v>661.5</v>
      </c>
      <c r="Z82" s="7">
        <f t="shared" ref="Z82:Z95" si="24">W82-X82-Y82</f>
        <v>2400.677151983582</v>
      </c>
      <c r="AA82" s="7"/>
      <c r="AB82" s="92">
        <f t="shared" si="18"/>
        <v>7534.4356999084039</v>
      </c>
      <c r="AC82" s="7"/>
      <c r="AD82" s="70">
        <f t="shared" ref="AD82:AD95" si="25">D82/$D$8</f>
        <v>1.6305175352940203E-2</v>
      </c>
    </row>
    <row r="83" spans="2:30" x14ac:dyDescent="0.2">
      <c r="B83" s="96" t="s">
        <v>237</v>
      </c>
      <c r="C83" s="96" t="s">
        <v>238</v>
      </c>
      <c r="D83" s="95">
        <v>152953</v>
      </c>
      <c r="E83" s="7">
        <v>316.43178696148686</v>
      </c>
      <c r="F83" s="7">
        <v>163.48630595710142</v>
      </c>
      <c r="G83" s="68">
        <v>680.32834196719682</v>
      </c>
      <c r="H83" s="7">
        <v>547.42699144337234</v>
      </c>
      <c r="I83" s="7">
        <f t="shared" si="21"/>
        <v>1707.6734263291576</v>
      </c>
      <c r="J83" s="7">
        <f t="shared" si="22"/>
        <v>154660.67342632916</v>
      </c>
      <c r="K83" s="7"/>
      <c r="L83" s="69">
        <v>10024.036898491418</v>
      </c>
      <c r="M83" s="69">
        <v>6217.8846137932169</v>
      </c>
      <c r="N83" s="69">
        <v>16241.921512284634</v>
      </c>
      <c r="O83" s="7"/>
      <c r="P83" s="69">
        <v>3605.3493615576153</v>
      </c>
      <c r="Q83" s="69">
        <v>691.34016815345649</v>
      </c>
      <c r="R83" s="7"/>
      <c r="S83" s="69">
        <f t="shared" si="19"/>
        <v>2914.0091934041589</v>
      </c>
      <c r="T83" s="69">
        <v>751.5</v>
      </c>
      <c r="U83" s="68">
        <f t="shared" si="20"/>
        <v>2162.5091934041589</v>
      </c>
      <c r="V83" s="7"/>
      <c r="W83" s="69">
        <v>3662.6979340792109</v>
      </c>
      <c r="X83" s="69">
        <v>691.34016815345649</v>
      </c>
      <c r="Y83" s="69">
        <f t="shared" si="23"/>
        <v>751.5</v>
      </c>
      <c r="Z83" s="7">
        <f t="shared" si="24"/>
        <v>2219.8577659257544</v>
      </c>
      <c r="AA83" s="7"/>
      <c r="AB83" s="92">
        <f t="shared" si="18"/>
        <v>7268.0472956368267</v>
      </c>
      <c r="AC83" s="7"/>
      <c r="AD83" s="70">
        <f t="shared" si="25"/>
        <v>1.5821589348074344E-2</v>
      </c>
    </row>
    <row r="84" spans="2:30" x14ac:dyDescent="0.2">
      <c r="B84" s="91" t="s">
        <v>239</v>
      </c>
      <c r="C84" s="91" t="s">
        <v>240</v>
      </c>
      <c r="D84" s="95">
        <v>90181.152582632931</v>
      </c>
      <c r="E84" s="7">
        <v>186.56831354709649</v>
      </c>
      <c r="F84" s="7">
        <v>99.275933532081183</v>
      </c>
      <c r="G84" s="68">
        <v>401.12187412625747</v>
      </c>
      <c r="H84" s="7">
        <v>322.76318243647694</v>
      </c>
      <c r="I84" s="7">
        <f t="shared" si="21"/>
        <v>1009.7293036419121</v>
      </c>
      <c r="J84" s="7">
        <f t="shared" si="22"/>
        <v>91190.881886274845</v>
      </c>
      <c r="K84" s="7"/>
      <c r="L84" s="69">
        <v>5910.1763354546638</v>
      </c>
      <c r="M84" s="69">
        <v>3666.0673612004462</v>
      </c>
      <c r="N84" s="69">
        <v>9576.2436966551104</v>
      </c>
      <c r="O84" s="7"/>
      <c r="P84" s="69">
        <v>2140.5415981887218</v>
      </c>
      <c r="Q84" s="69">
        <v>407.6144514376964</v>
      </c>
      <c r="R84" s="7"/>
      <c r="S84" s="69">
        <f t="shared" si="19"/>
        <v>1732.9271467510252</v>
      </c>
      <c r="T84" s="69">
        <v>0</v>
      </c>
      <c r="U84" s="68">
        <f t="shared" si="20"/>
        <v>1732.9271467510252</v>
      </c>
      <c r="V84" s="7"/>
      <c r="W84" s="69">
        <v>2159.5282293076421</v>
      </c>
      <c r="X84" s="69">
        <v>407.6144514376964</v>
      </c>
      <c r="Y84" s="69">
        <f t="shared" si="23"/>
        <v>0</v>
      </c>
      <c r="Z84" s="7">
        <f t="shared" si="24"/>
        <v>1751.9137778699455</v>
      </c>
      <c r="AA84" s="7"/>
      <c r="AB84" s="92">
        <f t="shared" si="18"/>
        <v>4300.0698274963634</v>
      </c>
      <c r="AC84" s="7"/>
      <c r="AD84" s="70">
        <f t="shared" si="25"/>
        <v>9.3284156773548246E-3</v>
      </c>
    </row>
    <row r="85" spans="2:30" x14ac:dyDescent="0.2">
      <c r="B85" s="91" t="s">
        <v>241</v>
      </c>
      <c r="C85" s="91" t="s">
        <v>242</v>
      </c>
      <c r="D85" s="95">
        <v>95693.604595115219</v>
      </c>
      <c r="E85" s="7">
        <v>197.97256871599944</v>
      </c>
      <c r="F85" s="7">
        <v>98.726117166400968</v>
      </c>
      <c r="G85" s="68">
        <v>425.64102273939881</v>
      </c>
      <c r="H85" s="7">
        <v>342.49254387867904</v>
      </c>
      <c r="I85" s="7">
        <f t="shared" si="21"/>
        <v>1064.8322525004783</v>
      </c>
      <c r="J85" s="7">
        <f t="shared" si="22"/>
        <v>96758.436847615696</v>
      </c>
      <c r="K85" s="7"/>
      <c r="L85" s="69">
        <v>6271.4443221844813</v>
      </c>
      <c r="M85" s="69">
        <v>3890.1609752693889</v>
      </c>
      <c r="N85" s="69">
        <v>10161.605297453871</v>
      </c>
      <c r="O85" s="7"/>
      <c r="P85" s="69">
        <v>2270.5129926276363</v>
      </c>
      <c r="Q85" s="69">
        <v>432.53046813071558</v>
      </c>
      <c r="R85" s="7"/>
      <c r="S85" s="69">
        <f t="shared" si="19"/>
        <v>1837.9825244969206</v>
      </c>
      <c r="T85" s="69">
        <v>326</v>
      </c>
      <c r="U85" s="68">
        <f t="shared" si="20"/>
        <v>1511.9825244969206</v>
      </c>
      <c r="V85" s="7"/>
      <c r="W85" s="69">
        <v>2291.5324828876937</v>
      </c>
      <c r="X85" s="69">
        <v>432.53046813071558</v>
      </c>
      <c r="Y85" s="69">
        <f t="shared" si="23"/>
        <v>326</v>
      </c>
      <c r="Z85" s="7">
        <f t="shared" si="24"/>
        <v>1533.002014756978</v>
      </c>
      <c r="AA85" s="7"/>
      <c r="AB85" s="92">
        <f t="shared" si="18"/>
        <v>4562.0454755153296</v>
      </c>
      <c r="AC85" s="7"/>
      <c r="AD85" s="70">
        <f t="shared" si="25"/>
        <v>9.8986284357999721E-3</v>
      </c>
    </row>
    <row r="86" spans="2:30" x14ac:dyDescent="0.2">
      <c r="B86" s="96" t="s">
        <v>243</v>
      </c>
      <c r="C86" s="96" t="s">
        <v>244</v>
      </c>
      <c r="D86" s="95">
        <v>51526.24282225185</v>
      </c>
      <c r="E86" s="7">
        <v>106.59837395576839</v>
      </c>
      <c r="F86" s="7">
        <v>52.141676001493572</v>
      </c>
      <c r="G86" s="68">
        <v>229.18650400490205</v>
      </c>
      <c r="H86" s="7">
        <v>184.41518694347931</v>
      </c>
      <c r="I86" s="7">
        <f t="shared" si="21"/>
        <v>572.34174090564329</v>
      </c>
      <c r="J86" s="7">
        <f t="shared" si="22"/>
        <v>52098.584563157492</v>
      </c>
      <c r="K86" s="7"/>
      <c r="L86" s="69">
        <v>3376.8605996017154</v>
      </c>
      <c r="M86" s="69">
        <v>2094.6580482308486</v>
      </c>
      <c r="N86" s="69">
        <v>5471.5186478325641</v>
      </c>
      <c r="O86" s="7"/>
      <c r="P86" s="69">
        <v>1223.9875292183456</v>
      </c>
      <c r="Q86" s="69">
        <v>232.89612741856277</v>
      </c>
      <c r="R86" s="7"/>
      <c r="S86" s="69">
        <f t="shared" si="19"/>
        <v>991.09140179978283</v>
      </c>
      <c r="T86" s="69">
        <v>896</v>
      </c>
      <c r="U86" s="68">
        <f t="shared" si="20"/>
        <v>95.09140179978283</v>
      </c>
      <c r="V86" s="7"/>
      <c r="W86" s="69">
        <v>1233.8761785380191</v>
      </c>
      <c r="X86" s="69">
        <v>232.89612741856277</v>
      </c>
      <c r="Y86" s="69">
        <f t="shared" si="23"/>
        <v>896</v>
      </c>
      <c r="Z86" s="7">
        <f t="shared" si="24"/>
        <v>104.98005111945633</v>
      </c>
      <c r="AA86" s="7"/>
      <c r="AB86" s="92">
        <f t="shared" si="18"/>
        <v>2457.8637077563644</v>
      </c>
      <c r="AC86" s="7"/>
      <c r="AD86" s="70">
        <f t="shared" si="25"/>
        <v>5.3299186977884194E-3</v>
      </c>
    </row>
    <row r="87" spans="2:30" x14ac:dyDescent="0.2">
      <c r="B87" s="91" t="s">
        <v>245</v>
      </c>
      <c r="C87" s="91" t="s">
        <v>246</v>
      </c>
      <c r="D87" s="95">
        <v>43286.205895742831</v>
      </c>
      <c r="E87" s="7">
        <v>89.551244384698265</v>
      </c>
      <c r="F87" s="7">
        <v>41.338466006412879</v>
      </c>
      <c r="G87" s="68">
        <v>192.53517542710128</v>
      </c>
      <c r="H87" s="7">
        <v>154.92365278552799</v>
      </c>
      <c r="I87" s="7">
        <f t="shared" si="21"/>
        <v>478.34853860374039</v>
      </c>
      <c r="J87" s="7">
        <f t="shared" si="22"/>
        <v>43764.554434346574</v>
      </c>
      <c r="K87" s="7"/>
      <c r="L87" s="69">
        <v>2836.8356625540064</v>
      </c>
      <c r="M87" s="69">
        <v>1759.6819521593209</v>
      </c>
      <c r="N87" s="69">
        <v>4596.517614713327</v>
      </c>
      <c r="O87" s="7"/>
      <c r="P87" s="69">
        <v>1048.7081892011299</v>
      </c>
      <c r="Q87" s="69">
        <v>195.65155873168877</v>
      </c>
      <c r="R87" s="7"/>
      <c r="S87" s="69">
        <f t="shared" si="19"/>
        <v>853.05663046944119</v>
      </c>
      <c r="T87" s="69">
        <v>237</v>
      </c>
      <c r="U87" s="68">
        <f t="shared" si="20"/>
        <v>616.05663046944119</v>
      </c>
      <c r="V87" s="7"/>
      <c r="W87" s="69">
        <v>1036.5556537528823</v>
      </c>
      <c r="X87" s="69">
        <v>195.65155873168877</v>
      </c>
      <c r="Y87" s="69">
        <f t="shared" si="23"/>
        <v>237</v>
      </c>
      <c r="Z87" s="7">
        <f t="shared" si="24"/>
        <v>603.9040950211936</v>
      </c>
      <c r="AA87" s="7"/>
      <c r="AB87" s="92">
        <f t="shared" si="18"/>
        <v>2085.263842954012</v>
      </c>
      <c r="AC87" s="7"/>
      <c r="AD87" s="70">
        <f t="shared" si="25"/>
        <v>4.4775622192349132E-3</v>
      </c>
    </row>
    <row r="88" spans="2:30" x14ac:dyDescent="0.2">
      <c r="B88" s="91" t="s">
        <v>247</v>
      </c>
      <c r="C88" s="91" t="s">
        <v>248</v>
      </c>
      <c r="D88" s="95">
        <v>29056.962101019122</v>
      </c>
      <c r="E88" s="7">
        <v>60.113541030889756</v>
      </c>
      <c r="F88" s="7">
        <v>32.268767941142187</v>
      </c>
      <c r="G88" s="68">
        <v>129.24411321641298</v>
      </c>
      <c r="H88" s="7">
        <v>103.99642598343928</v>
      </c>
      <c r="I88" s="7">
        <f t="shared" si="21"/>
        <v>325.62284817188424</v>
      </c>
      <c r="J88" s="7">
        <f t="shared" si="22"/>
        <v>29382.584949191005</v>
      </c>
      <c r="K88" s="7"/>
      <c r="L88" s="69">
        <v>1904.2977925158866</v>
      </c>
      <c r="M88" s="69">
        <v>1181.2310812569838</v>
      </c>
      <c r="N88" s="69">
        <v>3085.5288737728702</v>
      </c>
      <c r="O88" s="7"/>
      <c r="P88" s="69">
        <v>679.43569040635623</v>
      </c>
      <c r="Q88" s="69">
        <v>131.33606444428793</v>
      </c>
      <c r="R88" s="7"/>
      <c r="S88" s="69">
        <f t="shared" si="19"/>
        <v>548.09962596206833</v>
      </c>
      <c r="T88" s="69">
        <v>0</v>
      </c>
      <c r="U88" s="68">
        <f t="shared" si="20"/>
        <v>548.09962596206833</v>
      </c>
      <c r="V88" s="7"/>
      <c r="W88" s="69">
        <v>695.81423743254891</v>
      </c>
      <c r="X88" s="69">
        <v>131.33606444428793</v>
      </c>
      <c r="Y88" s="69">
        <f t="shared" si="23"/>
        <v>0</v>
      </c>
      <c r="Z88" s="7">
        <f t="shared" si="24"/>
        <v>564.47817298826101</v>
      </c>
      <c r="AA88" s="7"/>
      <c r="AB88" s="92">
        <f t="shared" si="18"/>
        <v>1375.249927838905</v>
      </c>
      <c r="AC88" s="7"/>
      <c r="AD88" s="70">
        <f t="shared" si="25"/>
        <v>3.0056770515444879E-3</v>
      </c>
    </row>
    <row r="89" spans="2:30" x14ac:dyDescent="0.2">
      <c r="B89" s="91" t="s">
        <v>249</v>
      </c>
      <c r="C89" s="91" t="s">
        <v>250</v>
      </c>
      <c r="D89" s="95">
        <v>60345.755537256598</v>
      </c>
      <c r="E89" s="7">
        <v>124.84433296630435</v>
      </c>
      <c r="F89" s="7">
        <v>63.056212450782255</v>
      </c>
      <c r="G89" s="68">
        <v>268.41531587755435</v>
      </c>
      <c r="H89" s="7">
        <v>215.98069603170651</v>
      </c>
      <c r="I89" s="7">
        <f t="shared" si="21"/>
        <v>672.29655732634751</v>
      </c>
      <c r="J89" s="7">
        <f t="shared" si="22"/>
        <v>61018.052094582948</v>
      </c>
      <c r="K89" s="7"/>
      <c r="L89" s="69">
        <v>3954.8624752231276</v>
      </c>
      <c r="M89" s="69">
        <v>2453.1911427878804</v>
      </c>
      <c r="N89" s="69">
        <v>6408.0536180110075</v>
      </c>
      <c r="O89" s="7"/>
      <c r="P89" s="69">
        <v>1461.4982914287816</v>
      </c>
      <c r="Q89" s="69">
        <v>272.75989866478176</v>
      </c>
      <c r="R89" s="7"/>
      <c r="S89" s="69">
        <f t="shared" si="19"/>
        <v>1188.7383927639999</v>
      </c>
      <c r="T89" s="69">
        <v>0</v>
      </c>
      <c r="U89" s="68">
        <f t="shared" si="20"/>
        <v>1188.7383927639999</v>
      </c>
      <c r="V89" s="7"/>
      <c r="W89" s="69">
        <v>1445.0731540849729</v>
      </c>
      <c r="X89" s="69">
        <v>272.75989866478176</v>
      </c>
      <c r="Y89" s="69">
        <f t="shared" si="23"/>
        <v>0</v>
      </c>
      <c r="Z89" s="7">
        <f t="shared" si="24"/>
        <v>1172.3132554201911</v>
      </c>
      <c r="AA89" s="7"/>
      <c r="AB89" s="92">
        <f t="shared" si="18"/>
        <v>2906.5714455137545</v>
      </c>
      <c r="AC89" s="7"/>
      <c r="AD89" s="70">
        <f t="shared" si="25"/>
        <v>6.2422166483152176E-3</v>
      </c>
    </row>
    <row r="90" spans="2:30" x14ac:dyDescent="0.2">
      <c r="B90" s="91" t="s">
        <v>251</v>
      </c>
      <c r="C90" s="91" t="s">
        <v>252</v>
      </c>
      <c r="D90" s="95">
        <v>30941.293405494387</v>
      </c>
      <c r="E90" s="7">
        <v>64.01187791805495</v>
      </c>
      <c r="F90" s="7">
        <v>29.242505961447669</v>
      </c>
      <c r="G90" s="68">
        <v>137.62553752381814</v>
      </c>
      <c r="H90" s="7">
        <v>110.74054879823507</v>
      </c>
      <c r="I90" s="7">
        <f t="shared" si="21"/>
        <v>341.6204702015558</v>
      </c>
      <c r="J90" s="7">
        <f t="shared" si="22"/>
        <v>31282.913875695944</v>
      </c>
      <c r="K90" s="7"/>
      <c r="L90" s="69">
        <v>2027.7906728454161</v>
      </c>
      <c r="M90" s="69">
        <v>1257.8334010897797</v>
      </c>
      <c r="N90" s="69">
        <v>3285.6240739351961</v>
      </c>
      <c r="O90" s="7"/>
      <c r="P90" s="69">
        <v>739.68547983823009</v>
      </c>
      <c r="Q90" s="69">
        <v>139.85315087536645</v>
      </c>
      <c r="R90" s="7"/>
      <c r="S90" s="69">
        <f t="shared" si="19"/>
        <v>599.83232896286358</v>
      </c>
      <c r="T90" s="69">
        <v>0</v>
      </c>
      <c r="U90" s="68">
        <f t="shared" si="20"/>
        <v>599.83232896286358</v>
      </c>
      <c r="V90" s="7"/>
      <c r="W90" s="69">
        <v>740.93748690148607</v>
      </c>
      <c r="X90" s="69">
        <v>139.85315087536645</v>
      </c>
      <c r="Y90" s="69">
        <f t="shared" si="23"/>
        <v>0</v>
      </c>
      <c r="Z90" s="7">
        <f t="shared" si="24"/>
        <v>601.08433602611967</v>
      </c>
      <c r="AA90" s="7"/>
      <c r="AB90" s="92">
        <f t="shared" si="18"/>
        <v>1480.622966739716</v>
      </c>
      <c r="AC90" s="7"/>
      <c r="AD90" s="70">
        <f t="shared" si="25"/>
        <v>3.2005938959027477E-3</v>
      </c>
    </row>
    <row r="91" spans="2:30" x14ac:dyDescent="0.2">
      <c r="B91" s="96" t="s">
        <v>253</v>
      </c>
      <c r="C91" s="96" t="s">
        <v>254</v>
      </c>
      <c r="D91" s="95">
        <v>27332.783060487069</v>
      </c>
      <c r="E91" s="7">
        <v>56.546529891277594</v>
      </c>
      <c r="F91" s="7">
        <v>32.07110668571169</v>
      </c>
      <c r="G91" s="68">
        <v>121.57503926624682</v>
      </c>
      <c r="H91" s="7">
        <v>97.825496711910233</v>
      </c>
      <c r="I91" s="7">
        <f t="shared" si="21"/>
        <v>308.01817255514629</v>
      </c>
      <c r="J91" s="7">
        <f t="shared" si="22"/>
        <v>27640.801233042213</v>
      </c>
      <c r="K91" s="7"/>
      <c r="L91" s="69">
        <v>1791.3007651813537</v>
      </c>
      <c r="M91" s="69">
        <v>1111.1393123636046</v>
      </c>
      <c r="N91" s="69">
        <v>2902.4400775449581</v>
      </c>
      <c r="O91" s="7"/>
      <c r="P91" s="69">
        <v>661.44798246364485</v>
      </c>
      <c r="Q91" s="69">
        <v>123.54285850646329</v>
      </c>
      <c r="R91" s="7"/>
      <c r="S91" s="69">
        <f t="shared" si="19"/>
        <v>537.90512395718156</v>
      </c>
      <c r="T91" s="69">
        <v>0</v>
      </c>
      <c r="U91" s="68">
        <f t="shared" si="20"/>
        <v>537.90512395718156</v>
      </c>
      <c r="V91" s="7"/>
      <c r="W91" s="69">
        <v>654.52608349153809</v>
      </c>
      <c r="X91" s="69">
        <v>123.54285850646329</v>
      </c>
      <c r="Y91" s="69">
        <f t="shared" si="23"/>
        <v>0</v>
      </c>
      <c r="Z91" s="7">
        <f t="shared" si="24"/>
        <v>530.9832249850748</v>
      </c>
      <c r="AA91" s="7"/>
      <c r="AB91" s="92">
        <f t="shared" si="18"/>
        <v>1315.9740659551831</v>
      </c>
      <c r="AC91" s="7"/>
      <c r="AD91" s="70">
        <f t="shared" si="25"/>
        <v>2.8273264945638797E-3</v>
      </c>
    </row>
    <row r="92" spans="2:30" x14ac:dyDescent="0.2">
      <c r="B92" s="96" t="s">
        <v>255</v>
      </c>
      <c r="C92" s="96" t="s">
        <v>256</v>
      </c>
      <c r="D92" s="95">
        <v>189313</v>
      </c>
      <c r="E92" s="7">
        <v>391.65397792158359</v>
      </c>
      <c r="F92" s="7">
        <v>226.83560233834942</v>
      </c>
      <c r="G92" s="68">
        <v>842.0560525314047</v>
      </c>
      <c r="H92" s="7">
        <v>677.56138180433959</v>
      </c>
      <c r="I92" s="7">
        <f t="shared" si="21"/>
        <v>2138.1070145956774</v>
      </c>
      <c r="J92" s="7">
        <f t="shared" si="22"/>
        <v>191451.10701459568</v>
      </c>
      <c r="K92" s="7"/>
      <c r="L92" s="69">
        <v>12406.951791492196</v>
      </c>
      <c r="M92" s="69">
        <v>7696.0006661591169</v>
      </c>
      <c r="N92" s="69">
        <v>20102.952457651314</v>
      </c>
      <c r="O92" s="7"/>
      <c r="P92" s="69">
        <v>4425.2544079879408</v>
      </c>
      <c r="Q92" s="69">
        <v>855.68561096307576</v>
      </c>
      <c r="R92" s="7"/>
      <c r="S92" s="69">
        <f t="shared" si="19"/>
        <v>3569.568797024865</v>
      </c>
      <c r="T92" s="69">
        <v>0</v>
      </c>
      <c r="U92" s="68">
        <f t="shared" si="20"/>
        <v>3569.568797024865</v>
      </c>
      <c r="V92" s="7"/>
      <c r="W92" s="69">
        <v>4533.3947944423298</v>
      </c>
      <c r="X92" s="69">
        <v>855.68561096307576</v>
      </c>
      <c r="Y92" s="69">
        <f t="shared" si="23"/>
        <v>0</v>
      </c>
      <c r="Z92" s="7">
        <f t="shared" si="24"/>
        <v>3677.7091834792541</v>
      </c>
      <c r="AA92" s="7"/>
      <c r="AB92" s="92">
        <f t="shared" si="18"/>
        <v>8958.6492024302715</v>
      </c>
      <c r="AC92" s="7"/>
      <c r="AD92" s="70">
        <f t="shared" si="25"/>
        <v>1.9582698896079179E-2</v>
      </c>
    </row>
    <row r="93" spans="2:30" x14ac:dyDescent="0.2">
      <c r="B93" s="91" t="s">
        <v>257</v>
      </c>
      <c r="C93" s="91" t="s">
        <v>258</v>
      </c>
      <c r="D93" s="95">
        <v>68314.436668508366</v>
      </c>
      <c r="E93" s="7">
        <v>141.33007701897594</v>
      </c>
      <c r="F93" s="7">
        <v>87.388994584812579</v>
      </c>
      <c r="G93" s="68">
        <v>303.85966559079827</v>
      </c>
      <c r="H93" s="7">
        <v>244.50103324282838</v>
      </c>
      <c r="I93" s="7">
        <f t="shared" si="21"/>
        <v>777.07977043741516</v>
      </c>
      <c r="J93" s="7">
        <f t="shared" si="22"/>
        <v>69091.516438945779</v>
      </c>
      <c r="K93" s="7"/>
      <c r="L93" s="69">
        <v>4477.1036453340766</v>
      </c>
      <c r="M93" s="69">
        <v>2777.1360134228776</v>
      </c>
      <c r="N93" s="69">
        <v>7254.2396587569547</v>
      </c>
      <c r="O93" s="7"/>
      <c r="P93" s="69">
        <v>1628.7109314706217</v>
      </c>
      <c r="Q93" s="69">
        <v>308.77795227105867</v>
      </c>
      <c r="R93" s="7"/>
      <c r="S93" s="69">
        <f t="shared" si="19"/>
        <v>1319.9329791995631</v>
      </c>
      <c r="T93" s="69">
        <v>1160</v>
      </c>
      <c r="U93" s="68">
        <f t="shared" si="20"/>
        <v>159.93297919956308</v>
      </c>
      <c r="V93" s="7"/>
      <c r="W93" s="69">
        <v>1635.8956414946467</v>
      </c>
      <c r="X93" s="69">
        <v>308.77795227105867</v>
      </c>
      <c r="Y93" s="69">
        <f t="shared" si="23"/>
        <v>1160</v>
      </c>
      <c r="Z93" s="7">
        <f t="shared" si="24"/>
        <v>167.11768922358806</v>
      </c>
      <c r="AA93" s="7"/>
      <c r="AB93" s="92">
        <f t="shared" si="18"/>
        <v>3264.6065729652682</v>
      </c>
      <c r="AC93" s="7"/>
      <c r="AD93" s="70">
        <f t="shared" si="25"/>
        <v>7.0665038509487976E-3</v>
      </c>
    </row>
    <row r="94" spans="2:30" x14ac:dyDescent="0.2">
      <c r="B94" s="91" t="s">
        <v>259</v>
      </c>
      <c r="C94" s="91" t="s">
        <v>260</v>
      </c>
      <c r="D94" s="95">
        <v>60168.665193620407</v>
      </c>
      <c r="E94" s="7">
        <v>124.4779654292804</v>
      </c>
      <c r="F94" s="7">
        <v>76.145022709806398</v>
      </c>
      <c r="G94" s="68">
        <v>267.62762567295283</v>
      </c>
      <c r="H94" s="7">
        <v>215.34688019265508</v>
      </c>
      <c r="I94" s="7">
        <f t="shared" si="21"/>
        <v>683.59749400469468</v>
      </c>
      <c r="J94" s="7">
        <f t="shared" si="22"/>
        <v>60852.262687625102</v>
      </c>
      <c r="K94" s="7"/>
      <c r="L94" s="69">
        <v>3943.2565561566448</v>
      </c>
      <c r="M94" s="69">
        <v>2445.9920206853599</v>
      </c>
      <c r="N94" s="69">
        <v>6389.2485768420047</v>
      </c>
      <c r="O94" s="7"/>
      <c r="P94" s="69">
        <v>1436.0963302463801</v>
      </c>
      <c r="Q94" s="69">
        <v>271.95945886989182</v>
      </c>
      <c r="R94" s="7"/>
      <c r="S94" s="69">
        <f t="shared" si="19"/>
        <v>1164.1368713764882</v>
      </c>
      <c r="T94" s="69">
        <v>0</v>
      </c>
      <c r="U94" s="68">
        <f t="shared" si="20"/>
        <v>1164.1368713764882</v>
      </c>
      <c r="V94" s="7"/>
      <c r="W94" s="69">
        <v>1440.8324498439206</v>
      </c>
      <c r="X94" s="69">
        <v>271.95945886989182</v>
      </c>
      <c r="Y94" s="69">
        <f t="shared" si="23"/>
        <v>0</v>
      </c>
      <c r="Z94" s="7">
        <f t="shared" si="24"/>
        <v>1168.8729909740287</v>
      </c>
      <c r="AA94" s="7"/>
      <c r="AB94" s="92">
        <f t="shared" si="18"/>
        <v>2876.9287800903007</v>
      </c>
      <c r="AC94" s="7"/>
      <c r="AD94" s="70">
        <f t="shared" si="25"/>
        <v>6.2238982714640199E-3</v>
      </c>
    </row>
    <row r="95" spans="2:30" x14ac:dyDescent="0.2">
      <c r="B95" s="93" t="s">
        <v>261</v>
      </c>
      <c r="C95" s="93" t="s">
        <v>262</v>
      </c>
      <c r="D95" s="94">
        <v>42738.89813787122</v>
      </c>
      <c r="E95" s="7">
        <v>88.41896471812619</v>
      </c>
      <c r="F95" s="7">
        <v>51.105658386823364</v>
      </c>
      <c r="G95" s="68">
        <v>190.10077414397131</v>
      </c>
      <c r="H95" s="7">
        <v>152.96480896235829</v>
      </c>
      <c r="I95" s="7">
        <f t="shared" si="21"/>
        <v>482.59020621127917</v>
      </c>
      <c r="J95" s="7">
        <f t="shared" si="22"/>
        <v>43221.4883440825</v>
      </c>
      <c r="K95" s="7"/>
      <c r="L95" s="69">
        <v>2800.9669109784527</v>
      </c>
      <c r="M95" s="69">
        <v>1737.4326567111796</v>
      </c>
      <c r="N95" s="69">
        <v>4538.399567689632</v>
      </c>
      <c r="O95" s="7"/>
      <c r="P95" s="69">
        <v>1001.8649919001957</v>
      </c>
      <c r="Q95" s="69">
        <v>193.17775411616208</v>
      </c>
      <c r="R95" s="7"/>
      <c r="S95" s="69">
        <f t="shared" si="19"/>
        <v>808.68723778403364</v>
      </c>
      <c r="T95" s="69">
        <v>0</v>
      </c>
      <c r="U95" s="68">
        <f t="shared" si="20"/>
        <v>808.68723778403364</v>
      </c>
      <c r="V95" s="7"/>
      <c r="W95" s="69">
        <v>1023.4495166123106</v>
      </c>
      <c r="X95" s="69">
        <v>193.17775411616208</v>
      </c>
      <c r="Y95" s="69">
        <f t="shared" si="23"/>
        <v>0</v>
      </c>
      <c r="Z95" s="7">
        <f t="shared" si="24"/>
        <v>830.27176249614854</v>
      </c>
      <c r="AA95" s="7"/>
      <c r="AB95" s="92">
        <f t="shared" si="18"/>
        <v>2025.3145085125063</v>
      </c>
      <c r="AC95" s="7"/>
      <c r="AD95" s="70">
        <f t="shared" si="25"/>
        <v>4.4209482359063093E-3</v>
      </c>
    </row>
    <row r="96" spans="2:30" x14ac:dyDescent="0.2">
      <c r="B96" s="63"/>
      <c r="C96" s="64"/>
      <c r="D96" s="95"/>
      <c r="E96" s="7"/>
      <c r="F96" s="7"/>
      <c r="G96" s="68"/>
      <c r="H96" s="7"/>
      <c r="I96" s="7"/>
      <c r="J96" s="7"/>
      <c r="K96" s="7"/>
      <c r="L96" s="69"/>
      <c r="M96" s="69"/>
      <c r="N96" s="69"/>
      <c r="O96" s="7"/>
      <c r="P96" s="69"/>
      <c r="Q96" s="69"/>
      <c r="R96" s="7"/>
      <c r="S96" s="69">
        <f t="shared" si="19"/>
        <v>0</v>
      </c>
      <c r="T96" s="69"/>
      <c r="U96" s="68">
        <f t="shared" si="20"/>
        <v>0</v>
      </c>
      <c r="V96" s="7"/>
      <c r="W96" s="69"/>
      <c r="X96" s="69"/>
      <c r="Y96" s="69"/>
      <c r="Z96" s="7"/>
      <c r="AA96" s="7"/>
      <c r="AB96" s="92"/>
      <c r="AC96" s="7"/>
      <c r="AD96" s="70"/>
    </row>
    <row r="97" spans="2:30" x14ac:dyDescent="0.2">
      <c r="B97" s="96" t="s">
        <v>263</v>
      </c>
      <c r="C97" s="96" t="s">
        <v>264</v>
      </c>
      <c r="D97" s="95">
        <v>263587</v>
      </c>
      <c r="E97" s="7">
        <v>545.31330166663906</v>
      </c>
      <c r="F97" s="7">
        <v>266.93811750620847</v>
      </c>
      <c r="G97" s="68">
        <v>1172.423598583274</v>
      </c>
      <c r="H97" s="7">
        <v>943.39201188328559</v>
      </c>
      <c r="I97" s="7">
        <f>SUM(E97,F97,G97,H97)</f>
        <v>2928.0670296394073</v>
      </c>
      <c r="J97" s="7">
        <f>D97+I97</f>
        <v>266515.06702963938</v>
      </c>
      <c r="K97" s="7"/>
      <c r="L97" s="69">
        <v>17274.625629851376</v>
      </c>
      <c r="M97" s="69">
        <v>10715.406377749458</v>
      </c>
      <c r="N97" s="69">
        <v>27990.032007600836</v>
      </c>
      <c r="O97" s="7"/>
      <c r="P97" s="69">
        <v>6282.3356458614362</v>
      </c>
      <c r="Q97" s="69">
        <v>1191.4005014812731</v>
      </c>
      <c r="R97" s="7"/>
      <c r="S97" s="69">
        <f t="shared" si="19"/>
        <v>5090.9351443801634</v>
      </c>
      <c r="T97" s="69">
        <v>4967.5</v>
      </c>
      <c r="U97" s="68">
        <f t="shared" si="20"/>
        <v>123.43514438016336</v>
      </c>
      <c r="V97" s="7"/>
      <c r="W97" s="69">
        <v>6312.0014667913474</v>
      </c>
      <c r="X97" s="69">
        <v>1191.4005014812731</v>
      </c>
      <c r="Y97" s="69">
        <f t="shared" ref="Y97:Y101" si="26">T97</f>
        <v>4967.5</v>
      </c>
      <c r="Z97" s="7">
        <f t="shared" ref="Z97:Z101" si="27">W97-X97-Y97</f>
        <v>153.10096531007457</v>
      </c>
      <c r="AA97" s="7"/>
      <c r="AB97" s="92">
        <f t="shared" si="18"/>
        <v>12594.337112652784</v>
      </c>
      <c r="AC97" s="7"/>
      <c r="AD97" s="70">
        <f>D97/$D$8</f>
        <v>2.7265665083331954E-2</v>
      </c>
    </row>
    <row r="98" spans="2:30" x14ac:dyDescent="0.2">
      <c r="B98" s="96" t="s">
        <v>265</v>
      </c>
      <c r="C98" s="96" t="s">
        <v>266</v>
      </c>
      <c r="D98" s="95">
        <v>359496</v>
      </c>
      <c r="E98" s="7">
        <v>743.73148408665861</v>
      </c>
      <c r="F98" s="7">
        <v>394.15244710758662</v>
      </c>
      <c r="G98" s="68">
        <v>1599.0226907863162</v>
      </c>
      <c r="H98" s="7">
        <v>1286.6554674699194</v>
      </c>
      <c r="I98" s="7">
        <f>SUM(E98,F98,G98,H98)</f>
        <v>4023.5620894504809</v>
      </c>
      <c r="J98" s="7">
        <f>D98+I98</f>
        <v>363519.56208945048</v>
      </c>
      <c r="K98" s="7"/>
      <c r="L98" s="69">
        <v>23560.186258916605</v>
      </c>
      <c r="M98" s="69">
        <v>14614.323662302842</v>
      </c>
      <c r="N98" s="69">
        <v>38174.509921219447</v>
      </c>
      <c r="O98" s="7"/>
      <c r="P98" s="69">
        <v>8459.490112747586</v>
      </c>
      <c r="Q98" s="69">
        <v>1624.9045464325318</v>
      </c>
      <c r="R98" s="7"/>
      <c r="S98" s="69">
        <f t="shared" si="19"/>
        <v>6834.5855663150542</v>
      </c>
      <c r="T98" s="69">
        <v>6770.5</v>
      </c>
      <c r="U98" s="68">
        <f t="shared" si="20"/>
        <v>64.085566315054166</v>
      </c>
      <c r="V98" s="7"/>
      <c r="W98" s="69">
        <v>8608.6919283030747</v>
      </c>
      <c r="X98" s="69">
        <v>1624.9045464325318</v>
      </c>
      <c r="Y98" s="69">
        <f t="shared" si="26"/>
        <v>6770.5</v>
      </c>
      <c r="Z98" s="7">
        <f t="shared" si="27"/>
        <v>213.28738187054296</v>
      </c>
      <c r="AA98" s="7"/>
      <c r="AB98" s="92">
        <f t="shared" si="18"/>
        <v>17068.182041050663</v>
      </c>
      <c r="AC98" s="7"/>
      <c r="AD98" s="70">
        <f>D98/$D$8</f>
        <v>3.7186574204332933E-2</v>
      </c>
    </row>
    <row r="99" spans="2:30" x14ac:dyDescent="0.2">
      <c r="B99" s="96" t="s">
        <v>267</v>
      </c>
      <c r="C99" s="96" t="s">
        <v>268</v>
      </c>
      <c r="D99" s="95">
        <v>393816</v>
      </c>
      <c r="E99" s="7">
        <v>814.73328809519865</v>
      </c>
      <c r="F99" s="7">
        <v>365.45066963800593</v>
      </c>
      <c r="G99" s="68">
        <v>1751.6765694046771</v>
      </c>
      <c r="H99" s="7">
        <v>1409.4885884046937</v>
      </c>
      <c r="I99" s="7">
        <f>SUM(E99,F99,G99,H99)</f>
        <v>4341.3491155425754</v>
      </c>
      <c r="J99" s="7">
        <f>D99+I99</f>
        <v>398157.3491155426</v>
      </c>
      <c r="K99" s="7"/>
      <c r="L99" s="69">
        <v>25809.406256930535</v>
      </c>
      <c r="M99" s="69">
        <v>16009.509111070654</v>
      </c>
      <c r="N99" s="69">
        <v>41818.915368001188</v>
      </c>
      <c r="O99" s="7"/>
      <c r="P99" s="69">
        <v>9056.370905079104</v>
      </c>
      <c r="Q99" s="69">
        <v>1780.0292878303901</v>
      </c>
      <c r="R99" s="7"/>
      <c r="S99" s="69">
        <f t="shared" si="19"/>
        <v>7276.3416172487141</v>
      </c>
      <c r="T99" s="69">
        <v>7295</v>
      </c>
      <c r="U99" s="68">
        <f t="shared" si="20"/>
        <v>-18.658382751285899</v>
      </c>
      <c r="V99" s="7"/>
      <c r="W99" s="69">
        <v>9430.5378097019238</v>
      </c>
      <c r="X99" s="69">
        <v>1780.0292878303901</v>
      </c>
      <c r="Y99" s="69">
        <f t="shared" si="26"/>
        <v>7295</v>
      </c>
      <c r="Z99" s="7">
        <f t="shared" si="27"/>
        <v>355.50852187153396</v>
      </c>
      <c r="AA99" s="7"/>
      <c r="AB99" s="92">
        <f t="shared" si="18"/>
        <v>18486.908714781028</v>
      </c>
      <c r="AC99" s="7"/>
      <c r="AD99" s="70">
        <f>D99/$D$8</f>
        <v>4.0736664404759933E-2</v>
      </c>
    </row>
    <row r="100" spans="2:30" x14ac:dyDescent="0.2">
      <c r="B100" s="96" t="s">
        <v>269</v>
      </c>
      <c r="C100" s="96" t="s">
        <v>270</v>
      </c>
      <c r="D100" s="95">
        <v>317727</v>
      </c>
      <c r="E100" s="7">
        <v>657.3190612535376</v>
      </c>
      <c r="F100" s="7">
        <v>325.19366061532821</v>
      </c>
      <c r="G100" s="68">
        <v>1413.2359816951059</v>
      </c>
      <c r="H100" s="7">
        <v>1137.16197596862</v>
      </c>
      <c r="I100" s="7">
        <f>SUM(E100,F100,G100,H100)</f>
        <v>3532.9106795325915</v>
      </c>
      <c r="J100" s="7">
        <f>D100+I100</f>
        <v>321259.91067953256</v>
      </c>
      <c r="K100" s="7"/>
      <c r="L100" s="69">
        <v>20822.783284061003</v>
      </c>
      <c r="M100" s="69">
        <v>12916.319553632015</v>
      </c>
      <c r="N100" s="69">
        <v>33739.102837693019</v>
      </c>
      <c r="O100" s="7"/>
      <c r="P100" s="69">
        <v>7531.2451718761886</v>
      </c>
      <c r="Q100" s="69">
        <v>1436.110685026729</v>
      </c>
      <c r="R100" s="7"/>
      <c r="S100" s="69">
        <f t="shared" si="19"/>
        <v>6095.1344868494598</v>
      </c>
      <c r="T100" s="69">
        <v>6017</v>
      </c>
      <c r="U100" s="68">
        <f t="shared" si="20"/>
        <v>78.13448684945979</v>
      </c>
      <c r="V100" s="7"/>
      <c r="W100" s="69">
        <v>7608.4681340096977</v>
      </c>
      <c r="X100" s="69">
        <v>1436.110685026729</v>
      </c>
      <c r="Y100" s="69">
        <f t="shared" si="26"/>
        <v>6017</v>
      </c>
      <c r="Z100" s="7">
        <f t="shared" si="27"/>
        <v>155.35744898296889</v>
      </c>
      <c r="AA100" s="7"/>
      <c r="AB100" s="92">
        <f t="shared" si="18"/>
        <v>15139.713305885885</v>
      </c>
      <c r="AC100" s="7"/>
      <c r="AD100" s="70">
        <f>D100/$D$8</f>
        <v>3.2865953062676881E-2</v>
      </c>
    </row>
    <row r="101" spans="2:30" x14ac:dyDescent="0.2">
      <c r="B101" s="93" t="s">
        <v>271</v>
      </c>
      <c r="C101" s="93" t="s">
        <v>272</v>
      </c>
      <c r="D101" s="94">
        <v>255671</v>
      </c>
      <c r="E101" s="7">
        <v>528.936545240893</v>
      </c>
      <c r="F101" s="7">
        <v>220.55133759673157</v>
      </c>
      <c r="G101" s="68">
        <v>1137.21357226792</v>
      </c>
      <c r="H101" s="7">
        <v>915.06022326674497</v>
      </c>
      <c r="I101" s="7">
        <f>SUM(E101,F101,G101,H101)</f>
        <v>2801.7616783722897</v>
      </c>
      <c r="J101" s="7">
        <f>D101+I101</f>
        <v>258472.76167837228</v>
      </c>
      <c r="K101" s="7"/>
      <c r="L101" s="69">
        <v>16755.837007931845</v>
      </c>
      <c r="M101" s="69">
        <v>10393.603113983549</v>
      </c>
      <c r="N101" s="69">
        <v>27149.440121915392</v>
      </c>
      <c r="O101" s="7"/>
      <c r="P101" s="69">
        <v>5960.9629683779995</v>
      </c>
      <c r="Q101" s="69">
        <v>1155.6205640423032</v>
      </c>
      <c r="R101" s="7"/>
      <c r="S101" s="69">
        <f t="shared" si="19"/>
        <v>4805.3424043356963</v>
      </c>
      <c r="T101" s="69">
        <v>4884.5</v>
      </c>
      <c r="U101" s="68">
        <f t="shared" si="20"/>
        <v>-79.157595664303699</v>
      </c>
      <c r="V101" s="7"/>
      <c r="W101" s="69">
        <v>6122.4405111633369</v>
      </c>
      <c r="X101" s="69">
        <v>1155.6205640423032</v>
      </c>
      <c r="Y101" s="69">
        <f t="shared" si="26"/>
        <v>4884.5</v>
      </c>
      <c r="Z101" s="7">
        <f t="shared" si="27"/>
        <v>82.319947121033692</v>
      </c>
      <c r="AA101" s="7"/>
      <c r="AB101" s="92">
        <f t="shared" si="18"/>
        <v>12083.403479541335</v>
      </c>
      <c r="AC101" s="7"/>
      <c r="AD101" s="70">
        <f>D101/$D$8</f>
        <v>2.6446827262044652E-2</v>
      </c>
    </row>
    <row r="102" spans="2:30" x14ac:dyDescent="0.2">
      <c r="B102" s="63"/>
      <c r="C102" s="64"/>
      <c r="D102" s="95"/>
      <c r="E102" s="7"/>
      <c r="F102" s="7"/>
      <c r="G102" s="68"/>
      <c r="H102" s="7"/>
      <c r="I102" s="7"/>
      <c r="J102" s="7"/>
      <c r="K102" s="7"/>
      <c r="L102" s="69"/>
      <c r="M102" s="69"/>
      <c r="N102" s="69"/>
      <c r="O102" s="7"/>
      <c r="P102" s="69"/>
      <c r="Q102" s="69"/>
      <c r="R102" s="7"/>
      <c r="S102" s="69">
        <f t="shared" si="19"/>
        <v>0</v>
      </c>
      <c r="T102" s="69"/>
      <c r="U102" s="68">
        <f t="shared" si="20"/>
        <v>0</v>
      </c>
      <c r="V102" s="7"/>
      <c r="W102" s="69"/>
      <c r="X102" s="69"/>
      <c r="Y102" s="69"/>
      <c r="Z102" s="7"/>
      <c r="AA102" s="7"/>
      <c r="AB102" s="92"/>
      <c r="AC102" s="7"/>
      <c r="AD102" s="70"/>
    </row>
    <row r="103" spans="2:30" x14ac:dyDescent="0.2">
      <c r="B103" s="91" t="s">
        <v>273</v>
      </c>
      <c r="C103" s="91" t="s">
        <v>274</v>
      </c>
      <c r="D103" s="95">
        <v>84806.11220163136</v>
      </c>
      <c r="E103" s="7">
        <v>175.44833791569025</v>
      </c>
      <c r="F103" s="7">
        <v>79.148565004968702</v>
      </c>
      <c r="G103" s="68">
        <v>377.21392651873401</v>
      </c>
      <c r="H103" s="7">
        <v>303.52562459414412</v>
      </c>
      <c r="I103" s="7">
        <f t="shared" ref="I103:I113" si="28">SUM(E103,F103,G103,H103)</f>
        <v>935.33645403353705</v>
      </c>
      <c r="J103" s="7">
        <f t="shared" ref="J103:J113" si="29">D103+I103</f>
        <v>85741.448655664892</v>
      </c>
      <c r="K103" s="7"/>
      <c r="L103" s="69">
        <v>5557.9138554115061</v>
      </c>
      <c r="M103" s="69">
        <v>3447.5598400433132</v>
      </c>
      <c r="N103" s="69">
        <v>9005.4736954548189</v>
      </c>
      <c r="O103" s="7"/>
      <c r="P103" s="69">
        <v>2004.7581165156125</v>
      </c>
      <c r="Q103" s="69">
        <v>383.31952867820007</v>
      </c>
      <c r="R103" s="7"/>
      <c r="S103" s="69">
        <f t="shared" si="19"/>
        <v>1621.4385878374123</v>
      </c>
      <c r="T103" s="69">
        <v>0</v>
      </c>
      <c r="U103" s="68">
        <f t="shared" si="20"/>
        <v>1621.4385878374123</v>
      </c>
      <c r="V103" s="7"/>
      <c r="W103" s="69">
        <v>2030.8145113741145</v>
      </c>
      <c r="X103" s="69">
        <v>383.31952867820007</v>
      </c>
      <c r="Y103" s="69">
        <f t="shared" ref="Y103:Y113" si="30">T103</f>
        <v>0</v>
      </c>
      <c r="Z103" s="7">
        <f t="shared" ref="Z103:Z113" si="31">W103-X103-Y103</f>
        <v>1647.4949826959146</v>
      </c>
      <c r="AA103" s="7"/>
      <c r="AB103" s="92">
        <f t="shared" si="18"/>
        <v>4035.5726278897273</v>
      </c>
      <c r="AC103" s="7"/>
      <c r="AD103" s="70">
        <f t="shared" ref="AD103:AD113" si="32">D103/$D$8</f>
        <v>8.7724168957845124E-3</v>
      </c>
    </row>
    <row r="104" spans="2:30" x14ac:dyDescent="0.2">
      <c r="B104" s="91" t="s">
        <v>275</v>
      </c>
      <c r="C104" s="91" t="s">
        <v>276</v>
      </c>
      <c r="D104" s="95">
        <v>85327.192858614901</v>
      </c>
      <c r="E104" s="7">
        <v>176.52635850659311</v>
      </c>
      <c r="F104" s="7">
        <v>78.941815875725297</v>
      </c>
      <c r="G104" s="68">
        <v>379.53167078917517</v>
      </c>
      <c r="H104" s="7">
        <v>305.39060021640609</v>
      </c>
      <c r="I104" s="7">
        <f t="shared" si="28"/>
        <v>940.39044538789972</v>
      </c>
      <c r="J104" s="7">
        <f t="shared" si="29"/>
        <v>86267.583304002794</v>
      </c>
      <c r="K104" s="7"/>
      <c r="L104" s="69">
        <v>5592.0637689973337</v>
      </c>
      <c r="M104" s="69">
        <v>3468.7429446545543</v>
      </c>
      <c r="N104" s="69">
        <v>9060.8067136518875</v>
      </c>
      <c r="O104" s="7"/>
      <c r="P104" s="69">
        <v>2044.1046695801497</v>
      </c>
      <c r="Q104" s="69">
        <v>385.67478806520461</v>
      </c>
      <c r="R104" s="7"/>
      <c r="S104" s="69">
        <f t="shared" si="19"/>
        <v>1658.429881514945</v>
      </c>
      <c r="T104" s="69">
        <v>0</v>
      </c>
      <c r="U104" s="68">
        <f t="shared" si="20"/>
        <v>1658.429881514945</v>
      </c>
      <c r="V104" s="7"/>
      <c r="W104" s="69">
        <v>2043.2925997138152</v>
      </c>
      <c r="X104" s="69">
        <v>385.67478806520461</v>
      </c>
      <c r="Y104" s="69">
        <f t="shared" si="30"/>
        <v>0</v>
      </c>
      <c r="Z104" s="7">
        <f t="shared" si="31"/>
        <v>1657.6178116486105</v>
      </c>
      <c r="AA104" s="7"/>
      <c r="AB104" s="92">
        <f t="shared" si="18"/>
        <v>4087.3972692939651</v>
      </c>
      <c r="AC104" s="7"/>
      <c r="AD104" s="70">
        <f t="shared" si="32"/>
        <v>8.8263179253296551E-3</v>
      </c>
    </row>
    <row r="105" spans="2:30" x14ac:dyDescent="0.2">
      <c r="B105" s="96" t="s">
        <v>277</v>
      </c>
      <c r="C105" s="96" t="s">
        <v>278</v>
      </c>
      <c r="D105" s="95">
        <v>115164.69493975377</v>
      </c>
      <c r="E105" s="7">
        <v>238.25469402143659</v>
      </c>
      <c r="F105" s="7">
        <v>130.67453755563855</v>
      </c>
      <c r="G105" s="68">
        <v>512.24759214608866</v>
      </c>
      <c r="H105" s="7">
        <v>412.18062065708534</v>
      </c>
      <c r="I105" s="7">
        <f t="shared" si="28"/>
        <v>1293.357444380249</v>
      </c>
      <c r="J105" s="7">
        <f t="shared" si="29"/>
        <v>116458.05238413402</v>
      </c>
      <c r="K105" s="7"/>
      <c r="L105" s="69">
        <v>7547.5155863539767</v>
      </c>
      <c r="M105" s="69">
        <v>4681.7047375212296</v>
      </c>
      <c r="N105" s="69">
        <v>12229.220323875206</v>
      </c>
      <c r="O105" s="7"/>
      <c r="P105" s="69">
        <v>2709.7252889455449</v>
      </c>
      <c r="Q105" s="69">
        <v>520.53885549803465</v>
      </c>
      <c r="R105" s="7"/>
      <c r="S105" s="69">
        <f t="shared" si="19"/>
        <v>2189.1864334475104</v>
      </c>
      <c r="T105" s="69">
        <v>1993</v>
      </c>
      <c r="U105" s="68">
        <f t="shared" si="20"/>
        <v>196.18643344751035</v>
      </c>
      <c r="V105" s="7"/>
      <c r="W105" s="69">
        <v>2757.7980832981289</v>
      </c>
      <c r="X105" s="69">
        <v>520.53885549803465</v>
      </c>
      <c r="Y105" s="69">
        <f t="shared" si="30"/>
        <v>1993</v>
      </c>
      <c r="Z105" s="7">
        <f t="shared" si="31"/>
        <v>244.25922780009432</v>
      </c>
      <c r="AA105" s="7"/>
      <c r="AB105" s="92">
        <f t="shared" si="18"/>
        <v>5467.5233722436733</v>
      </c>
      <c r="AC105" s="7"/>
      <c r="AD105" s="70">
        <f t="shared" si="32"/>
        <v>1.191273470107183E-2</v>
      </c>
    </row>
    <row r="106" spans="2:30" x14ac:dyDescent="0.2">
      <c r="B106" s="96" t="s">
        <v>279</v>
      </c>
      <c r="C106" s="96" t="s">
        <v>280</v>
      </c>
      <c r="D106" s="95">
        <v>118320</v>
      </c>
      <c r="E106" s="7">
        <v>244.7824431902815</v>
      </c>
      <c r="F106" s="7">
        <v>122.26825427870925</v>
      </c>
      <c r="G106" s="68">
        <v>526.28225285910526</v>
      </c>
      <c r="H106" s="7">
        <v>423.473626719187</v>
      </c>
      <c r="I106" s="7">
        <f t="shared" si="28"/>
        <v>1316.8065770472831</v>
      </c>
      <c r="J106" s="7">
        <f t="shared" si="29"/>
        <v>119636.80657704729</v>
      </c>
      <c r="K106" s="7"/>
      <c r="L106" s="69">
        <v>7754.3039092368545</v>
      </c>
      <c r="M106" s="69">
        <v>4809.9750086890317</v>
      </c>
      <c r="N106" s="69">
        <v>12564.278917925885</v>
      </c>
      <c r="O106" s="7"/>
      <c r="P106" s="69">
        <v>2793.5019742635377</v>
      </c>
      <c r="Q106" s="69">
        <v>534.80068188212704</v>
      </c>
      <c r="R106" s="7"/>
      <c r="S106" s="69">
        <f t="shared" si="19"/>
        <v>2258.7012923814109</v>
      </c>
      <c r="T106" s="69">
        <v>2132.5</v>
      </c>
      <c r="U106" s="68">
        <f t="shared" si="20"/>
        <v>126.20129238141089</v>
      </c>
      <c r="V106" s="7"/>
      <c r="W106" s="69">
        <v>2833.3567799275083</v>
      </c>
      <c r="X106" s="69">
        <v>534.80068188212704</v>
      </c>
      <c r="Y106" s="69">
        <f t="shared" si="30"/>
        <v>2132.5</v>
      </c>
      <c r="Z106" s="7">
        <f t="shared" si="31"/>
        <v>166.05609804538108</v>
      </c>
      <c r="AA106" s="7"/>
      <c r="AB106" s="92">
        <f t="shared" si="18"/>
        <v>5626.8587541910456</v>
      </c>
      <c r="AC106" s="7"/>
      <c r="AD106" s="70">
        <f t="shared" si="32"/>
        <v>1.2239122159514075E-2</v>
      </c>
    </row>
    <row r="107" spans="2:30" x14ac:dyDescent="0.2">
      <c r="B107" s="91" t="s">
        <v>281</v>
      </c>
      <c r="C107" s="91" t="s">
        <v>282</v>
      </c>
      <c r="D107" s="95">
        <v>259181.72546750758</v>
      </c>
      <c r="E107" s="7">
        <v>536.19959423773935</v>
      </c>
      <c r="F107" s="7">
        <v>323.63281828796312</v>
      </c>
      <c r="G107" s="68">
        <v>1152.8291276111395</v>
      </c>
      <c r="H107" s="7">
        <v>927.62529803128905</v>
      </c>
      <c r="I107" s="7">
        <f t="shared" si="28"/>
        <v>2940.286838168131</v>
      </c>
      <c r="J107" s="7">
        <f t="shared" si="29"/>
        <v>262122.01230567571</v>
      </c>
      <c r="K107" s="7"/>
      <c r="L107" s="69">
        <v>16985.918416121091</v>
      </c>
      <c r="M107" s="69">
        <v>10536.322026771579</v>
      </c>
      <c r="N107" s="69">
        <v>27522.240442892667</v>
      </c>
      <c r="O107" s="7"/>
      <c r="P107" s="69">
        <v>6169.2601081162311</v>
      </c>
      <c r="Q107" s="69">
        <v>1171.4888734906128</v>
      </c>
      <c r="R107" s="7"/>
      <c r="S107" s="69">
        <f t="shared" si="19"/>
        <v>4997.7712346256185</v>
      </c>
      <c r="T107" s="69">
        <v>3514.5</v>
      </c>
      <c r="U107" s="68">
        <f t="shared" si="20"/>
        <v>1483.2712346256185</v>
      </c>
      <c r="V107" s="7"/>
      <c r="W107" s="69">
        <v>6206.5103033018331</v>
      </c>
      <c r="X107" s="69">
        <v>1171.4888734906128</v>
      </c>
      <c r="Y107" s="69">
        <f t="shared" si="30"/>
        <v>3514.5</v>
      </c>
      <c r="Z107" s="7">
        <f t="shared" si="31"/>
        <v>1520.5214298112205</v>
      </c>
      <c r="AA107" s="7"/>
      <c r="AB107" s="92">
        <f t="shared" si="18"/>
        <v>12375.770411418063</v>
      </c>
      <c r="AC107" s="7"/>
      <c r="AD107" s="70">
        <f t="shared" si="32"/>
        <v>2.6809979711886967E-2</v>
      </c>
    </row>
    <row r="108" spans="2:30" x14ac:dyDescent="0.2">
      <c r="B108" s="96" t="s">
        <v>283</v>
      </c>
      <c r="C108" s="96" t="s">
        <v>284</v>
      </c>
      <c r="D108" s="95">
        <v>37448.274532492454</v>
      </c>
      <c r="E108" s="7">
        <v>77.47363195845081</v>
      </c>
      <c r="F108" s="7">
        <v>48.586045372197823</v>
      </c>
      <c r="G108" s="68">
        <v>166.56830871066924</v>
      </c>
      <c r="H108" s="7">
        <v>134.0293832881199</v>
      </c>
      <c r="I108" s="7">
        <f t="shared" si="28"/>
        <v>426.65736932943776</v>
      </c>
      <c r="J108" s="7">
        <f t="shared" si="29"/>
        <v>37874.931901821896</v>
      </c>
      <c r="K108" s="7"/>
      <c r="L108" s="69">
        <v>2454.2368289509905</v>
      </c>
      <c r="M108" s="69">
        <v>1522.3568679835585</v>
      </c>
      <c r="N108" s="69">
        <v>3976.5936969345489</v>
      </c>
      <c r="O108" s="7"/>
      <c r="P108" s="69">
        <v>907.3038120260311</v>
      </c>
      <c r="Q108" s="69">
        <v>169.26439110282334</v>
      </c>
      <c r="R108" s="7"/>
      <c r="S108" s="69">
        <f t="shared" si="19"/>
        <v>738.03942092320779</v>
      </c>
      <c r="T108" s="69">
        <v>0</v>
      </c>
      <c r="U108" s="68">
        <f t="shared" si="20"/>
        <v>738.03942092320779</v>
      </c>
      <c r="V108" s="7"/>
      <c r="W108" s="69">
        <v>896.75728991906817</v>
      </c>
      <c r="X108" s="69">
        <v>169.26439110282334</v>
      </c>
      <c r="Y108" s="69">
        <f t="shared" si="30"/>
        <v>0</v>
      </c>
      <c r="Z108" s="7">
        <f t="shared" si="31"/>
        <v>727.49289881624486</v>
      </c>
      <c r="AA108" s="7"/>
      <c r="AB108" s="92">
        <f t="shared" si="18"/>
        <v>1804.0611019450994</v>
      </c>
      <c r="AC108" s="7"/>
      <c r="AD108" s="70">
        <f t="shared" si="32"/>
        <v>3.8736815979225408E-3</v>
      </c>
    </row>
    <row r="109" spans="2:30" x14ac:dyDescent="0.2">
      <c r="B109" s="96" t="s">
        <v>285</v>
      </c>
      <c r="C109" s="96" t="s">
        <v>286</v>
      </c>
      <c r="D109" s="95">
        <v>308016</v>
      </c>
      <c r="E109" s="7">
        <v>637.2287780738485</v>
      </c>
      <c r="F109" s="7">
        <v>330.29877372972248</v>
      </c>
      <c r="G109" s="68">
        <v>1370.0418728587742</v>
      </c>
      <c r="H109" s="7">
        <v>1102.4057860677578</v>
      </c>
      <c r="I109" s="7">
        <f t="shared" si="28"/>
        <v>3439.9752107301028</v>
      </c>
      <c r="J109" s="7">
        <f t="shared" si="29"/>
        <v>311455.9752107301</v>
      </c>
      <c r="K109" s="7"/>
      <c r="L109" s="69">
        <v>20186.3562618957</v>
      </c>
      <c r="M109" s="69">
        <v>12521.545489151124</v>
      </c>
      <c r="N109" s="69">
        <v>32707.901751046822</v>
      </c>
      <c r="O109" s="7"/>
      <c r="P109" s="69">
        <v>7316.0724881488441</v>
      </c>
      <c r="Q109" s="69">
        <v>1392.2174343357442</v>
      </c>
      <c r="R109" s="7"/>
      <c r="S109" s="69">
        <f t="shared" si="19"/>
        <v>5923.8550538131003</v>
      </c>
      <c r="T109" s="69">
        <v>1025.5</v>
      </c>
      <c r="U109" s="68">
        <f t="shared" si="20"/>
        <v>4898.3550538131003</v>
      </c>
      <c r="V109" s="7"/>
      <c r="W109" s="69">
        <v>7375.9231062047966</v>
      </c>
      <c r="X109" s="69">
        <v>1392.2174343357442</v>
      </c>
      <c r="Y109" s="69">
        <f t="shared" si="30"/>
        <v>1025.5</v>
      </c>
      <c r="Z109" s="7">
        <f t="shared" si="31"/>
        <v>4958.2056718690528</v>
      </c>
      <c r="AA109" s="7"/>
      <c r="AB109" s="92">
        <f t="shared" si="18"/>
        <v>14691.995594353641</v>
      </c>
      <c r="AC109" s="7"/>
      <c r="AD109" s="70">
        <f t="shared" si="32"/>
        <v>3.1861438903692425E-2</v>
      </c>
    </row>
    <row r="110" spans="2:30" x14ac:dyDescent="0.2">
      <c r="B110" s="96" t="s">
        <v>287</v>
      </c>
      <c r="C110" s="96" t="s">
        <v>288</v>
      </c>
      <c r="D110" s="95">
        <v>165306</v>
      </c>
      <c r="E110" s="7">
        <v>341.98788500686845</v>
      </c>
      <c r="F110" s="7">
        <v>144.02916812369</v>
      </c>
      <c r="G110" s="68">
        <v>735.27395276476716</v>
      </c>
      <c r="H110" s="7">
        <v>591.63904106188249</v>
      </c>
      <c r="I110" s="7">
        <f t="shared" si="28"/>
        <v>1812.9300469572081</v>
      </c>
      <c r="J110" s="7">
        <f t="shared" si="29"/>
        <v>167118.93004695722</v>
      </c>
      <c r="K110" s="7"/>
      <c r="L110" s="69">
        <v>10833.611917007333</v>
      </c>
      <c r="M110" s="69">
        <v>6720.0619403849651</v>
      </c>
      <c r="N110" s="69">
        <v>17553.673857392296</v>
      </c>
      <c r="O110" s="7"/>
      <c r="P110" s="69">
        <v>3918.8679418728598</v>
      </c>
      <c r="Q110" s="69">
        <v>747.1751311630062</v>
      </c>
      <c r="R110" s="7"/>
      <c r="S110" s="69">
        <f t="shared" si="19"/>
        <v>3171.6928107098538</v>
      </c>
      <c r="T110" s="69">
        <v>574.5</v>
      </c>
      <c r="U110" s="68">
        <f t="shared" si="20"/>
        <v>2597.1928107098538</v>
      </c>
      <c r="V110" s="7"/>
      <c r="W110" s="69">
        <v>3958.5097689545028</v>
      </c>
      <c r="X110" s="69">
        <v>747.1751311630062</v>
      </c>
      <c r="Y110" s="69">
        <f t="shared" si="30"/>
        <v>574.5</v>
      </c>
      <c r="Z110" s="7">
        <f t="shared" si="31"/>
        <v>2636.8346377914968</v>
      </c>
      <c r="AA110" s="7"/>
      <c r="AB110" s="92">
        <f t="shared" si="18"/>
        <v>7877.3777108273625</v>
      </c>
      <c r="AC110" s="7"/>
      <c r="AD110" s="70">
        <f t="shared" si="32"/>
        <v>1.7099394250343423E-2</v>
      </c>
    </row>
    <row r="111" spans="2:30" x14ac:dyDescent="0.2">
      <c r="B111" s="91" t="s">
        <v>289</v>
      </c>
      <c r="C111" s="91" t="s">
        <v>290</v>
      </c>
      <c r="D111" s="95">
        <v>51276.186023666596</v>
      </c>
      <c r="E111" s="7">
        <v>106.08105216660307</v>
      </c>
      <c r="F111" s="7">
        <v>36.003884078242642</v>
      </c>
      <c r="G111" s="68">
        <v>228.0742621581966</v>
      </c>
      <c r="H111" s="7">
        <v>183.52022024822332</v>
      </c>
      <c r="I111" s="7">
        <f t="shared" si="28"/>
        <v>553.67941865126568</v>
      </c>
      <c r="J111" s="7">
        <f t="shared" si="29"/>
        <v>51829.86544231786</v>
      </c>
      <c r="K111" s="7"/>
      <c r="L111" s="69">
        <v>3360.4726989019105</v>
      </c>
      <c r="M111" s="69">
        <v>2084.4926750737504</v>
      </c>
      <c r="N111" s="69">
        <v>5444.9653739756604</v>
      </c>
      <c r="O111" s="7"/>
      <c r="P111" s="69">
        <v>1201.8139740479535</v>
      </c>
      <c r="Q111" s="69">
        <v>231.7658827735944</v>
      </c>
      <c r="R111" s="7"/>
      <c r="S111" s="69">
        <f t="shared" si="19"/>
        <v>970.04809127435908</v>
      </c>
      <c r="T111" s="69">
        <v>401</v>
      </c>
      <c r="U111" s="68">
        <f t="shared" si="20"/>
        <v>569.04809127435908</v>
      </c>
      <c r="V111" s="7"/>
      <c r="W111" s="69">
        <v>1227.8881788284307</v>
      </c>
      <c r="X111" s="69">
        <v>231.7658827735944</v>
      </c>
      <c r="Y111" s="69">
        <f t="shared" si="30"/>
        <v>401</v>
      </c>
      <c r="Z111" s="7">
        <f t="shared" si="31"/>
        <v>595.12229605483628</v>
      </c>
      <c r="AA111" s="7"/>
      <c r="AB111" s="92">
        <f t="shared" si="18"/>
        <v>2429.7021528763844</v>
      </c>
      <c r="AC111" s="7"/>
      <c r="AD111" s="70">
        <f t="shared" si="32"/>
        <v>5.3040526083301537E-3</v>
      </c>
    </row>
    <row r="112" spans="2:30" x14ac:dyDescent="0.2">
      <c r="B112" s="91" t="s">
        <v>291</v>
      </c>
      <c r="C112" s="91" t="s">
        <v>292</v>
      </c>
      <c r="D112" s="95">
        <v>97319.95970902621</v>
      </c>
      <c r="E112" s="7">
        <v>201.33720004018929</v>
      </c>
      <c r="F112" s="7">
        <v>101.12758782145887</v>
      </c>
      <c r="G112" s="68">
        <v>432.87498008640694</v>
      </c>
      <c r="H112" s="7">
        <v>348.31335606952746</v>
      </c>
      <c r="I112" s="7">
        <f t="shared" si="28"/>
        <v>1083.6531240175827</v>
      </c>
      <c r="J112" s="7">
        <f t="shared" si="29"/>
        <v>98403.612833043793</v>
      </c>
      <c r="K112" s="7"/>
      <c r="L112" s="69">
        <v>6378.0302908931299</v>
      </c>
      <c r="M112" s="69">
        <v>3956.2759807897196</v>
      </c>
      <c r="N112" s="69">
        <v>10334.30627168285</v>
      </c>
      <c r="O112" s="7"/>
      <c r="P112" s="69">
        <v>2321.4844600074366</v>
      </c>
      <c r="Q112" s="69">
        <v>439.88151464780555</v>
      </c>
      <c r="R112" s="7"/>
      <c r="S112" s="69">
        <f t="shared" si="19"/>
        <v>1881.6029453596311</v>
      </c>
      <c r="T112" s="69">
        <v>0</v>
      </c>
      <c r="U112" s="68">
        <f t="shared" si="20"/>
        <v>1881.6029453596311</v>
      </c>
      <c r="V112" s="7"/>
      <c r="W112" s="69">
        <v>2330.4780904651911</v>
      </c>
      <c r="X112" s="69">
        <v>439.88151464780555</v>
      </c>
      <c r="Y112" s="69">
        <f t="shared" si="30"/>
        <v>0</v>
      </c>
      <c r="Z112" s="7">
        <f t="shared" si="31"/>
        <v>1890.5965758173857</v>
      </c>
      <c r="AA112" s="7"/>
      <c r="AB112" s="92">
        <f t="shared" si="18"/>
        <v>4651.9625504726282</v>
      </c>
      <c r="AC112" s="7"/>
      <c r="AD112" s="70">
        <f t="shared" si="32"/>
        <v>1.0066860002009464E-2</v>
      </c>
    </row>
    <row r="113" spans="2:30" x14ac:dyDescent="0.2">
      <c r="B113" s="93" t="s">
        <v>293</v>
      </c>
      <c r="C113" s="93" t="s">
        <v>294</v>
      </c>
      <c r="D113" s="94">
        <v>141552.85426730721</v>
      </c>
      <c r="E113" s="7">
        <v>292.84697014967315</v>
      </c>
      <c r="F113" s="7">
        <v>152.18326290231124</v>
      </c>
      <c r="G113" s="68">
        <v>629.62098582179726</v>
      </c>
      <c r="H113" s="7">
        <v>506.62525835893456</v>
      </c>
      <c r="I113" s="7">
        <f t="shared" si="28"/>
        <v>1581.2764772327162</v>
      </c>
      <c r="J113" s="7">
        <f t="shared" si="29"/>
        <v>143134.13074453993</v>
      </c>
      <c r="K113" s="7"/>
      <c r="L113" s="69">
        <v>9276.908816840898</v>
      </c>
      <c r="M113" s="69">
        <v>5754.4429634410772</v>
      </c>
      <c r="N113" s="69">
        <v>15031.351780281975</v>
      </c>
      <c r="O113" s="7"/>
      <c r="P113" s="69">
        <v>3399.7844713027216</v>
      </c>
      <c r="Q113" s="69">
        <v>639.81206038300593</v>
      </c>
      <c r="R113" s="7"/>
      <c r="S113" s="69">
        <f t="shared" si="19"/>
        <v>2759.9724109197159</v>
      </c>
      <c r="T113" s="69">
        <v>501.5</v>
      </c>
      <c r="U113" s="68">
        <f t="shared" si="20"/>
        <v>2258.4724109197159</v>
      </c>
      <c r="V113" s="7"/>
      <c r="W113" s="69">
        <v>3389.7036794824667</v>
      </c>
      <c r="X113" s="69">
        <v>639.81206038300593</v>
      </c>
      <c r="Y113" s="69">
        <f t="shared" si="30"/>
        <v>501.5</v>
      </c>
      <c r="Z113" s="7">
        <f t="shared" si="31"/>
        <v>2248.3916190994605</v>
      </c>
      <c r="AA113" s="7"/>
      <c r="AB113" s="92">
        <f t="shared" si="18"/>
        <v>6789.4881507851878</v>
      </c>
      <c r="AC113" s="7"/>
      <c r="AD113" s="70">
        <f t="shared" si="32"/>
        <v>1.4642348507483657E-2</v>
      </c>
    </row>
    <row r="114" spans="2:30" x14ac:dyDescent="0.2">
      <c r="B114" s="63"/>
      <c r="C114" s="64"/>
      <c r="D114" s="95"/>
      <c r="E114" s="7"/>
      <c r="F114" s="7"/>
      <c r="G114" s="68"/>
      <c r="H114" s="7"/>
      <c r="I114" s="7"/>
      <c r="J114" s="7"/>
      <c r="K114" s="7"/>
      <c r="L114" s="69"/>
      <c r="M114" s="69"/>
      <c r="N114" s="69"/>
      <c r="O114" s="7"/>
      <c r="P114" s="69"/>
      <c r="Q114" s="69"/>
      <c r="R114" s="7"/>
      <c r="S114" s="69">
        <f t="shared" si="19"/>
        <v>0</v>
      </c>
      <c r="T114" s="69"/>
      <c r="U114" s="68">
        <f t="shared" si="20"/>
        <v>0</v>
      </c>
      <c r="V114" s="7"/>
      <c r="W114" s="69"/>
      <c r="X114" s="69"/>
      <c r="Y114" s="69"/>
      <c r="Z114" s="7"/>
      <c r="AA114" s="7"/>
      <c r="AB114" s="92"/>
      <c r="AC114" s="7"/>
      <c r="AD114" s="70"/>
    </row>
    <row r="115" spans="2:30" x14ac:dyDescent="0.2">
      <c r="B115" s="96" t="s">
        <v>295</v>
      </c>
      <c r="C115" s="96" t="s">
        <v>296</v>
      </c>
      <c r="D115" s="95">
        <v>148371</v>
      </c>
      <c r="E115" s="7">
        <v>306.9524668575495</v>
      </c>
      <c r="F115" s="7">
        <v>174.39629846948347</v>
      </c>
      <c r="G115" s="68">
        <v>659.94780374373147</v>
      </c>
      <c r="H115" s="7">
        <v>531.02776766356067</v>
      </c>
      <c r="I115" s="7">
        <f t="shared" ref="I115:I121" si="33">SUM(E115,F115,G115,H115)</f>
        <v>1672.3243367343252</v>
      </c>
      <c r="J115" s="7">
        <f t="shared" ref="J115:J121" si="34">D115+I115</f>
        <v>150043.32433673434</v>
      </c>
      <c r="K115" s="7"/>
      <c r="L115" s="69">
        <v>9723.7476784768533</v>
      </c>
      <c r="M115" s="69">
        <v>6031.6159737508478</v>
      </c>
      <c r="N115" s="69">
        <v>15755.363652227701</v>
      </c>
      <c r="O115" s="7"/>
      <c r="P115" s="69">
        <v>3554.2921901043378</v>
      </c>
      <c r="Q115" s="69">
        <v>670.62974959037422</v>
      </c>
      <c r="R115" s="7"/>
      <c r="S115" s="69">
        <f t="shared" si="19"/>
        <v>2883.6624405139637</v>
      </c>
      <c r="T115" s="69">
        <v>675</v>
      </c>
      <c r="U115" s="68">
        <f t="shared" si="20"/>
        <v>2208.6624405139637</v>
      </c>
      <c r="V115" s="7"/>
      <c r="W115" s="69">
        <v>3552.9748038761359</v>
      </c>
      <c r="X115" s="69">
        <v>670.62974959037422</v>
      </c>
      <c r="Y115" s="69">
        <f t="shared" ref="Y115:Y121" si="35">T115</f>
        <v>675</v>
      </c>
      <c r="Z115" s="7">
        <f t="shared" ref="Z115:Z121" si="36">W115-X115-Y115</f>
        <v>2207.3450542857618</v>
      </c>
      <c r="AA115" s="7"/>
      <c r="AB115" s="92">
        <f t="shared" si="18"/>
        <v>7107.2669939804737</v>
      </c>
      <c r="AC115" s="7"/>
      <c r="AD115" s="70">
        <f t="shared" ref="AD115:AD121" si="37">D115/$D$8</f>
        <v>1.5347623342877476E-2</v>
      </c>
    </row>
    <row r="116" spans="2:30" x14ac:dyDescent="0.2">
      <c r="B116" s="96" t="s">
        <v>297</v>
      </c>
      <c r="C116" s="96" t="s">
        <v>298</v>
      </c>
      <c r="D116" s="95">
        <v>155873</v>
      </c>
      <c r="E116" s="7">
        <v>322.47273299018553</v>
      </c>
      <c r="F116" s="7">
        <v>176.31838378091106</v>
      </c>
      <c r="G116" s="68">
        <v>693.31637592889888</v>
      </c>
      <c r="H116" s="7">
        <v>557.87782807302096</v>
      </c>
      <c r="I116" s="7">
        <f t="shared" si="33"/>
        <v>1749.9853207730164</v>
      </c>
      <c r="J116" s="7">
        <f t="shared" si="34"/>
        <v>157622.985320773</v>
      </c>
      <c r="K116" s="7"/>
      <c r="L116" s="69">
        <v>10215.404101119644</v>
      </c>
      <c r="M116" s="69">
        <v>6336.5892032571455</v>
      </c>
      <c r="N116" s="69">
        <v>16551.993304376789</v>
      </c>
      <c r="O116" s="7"/>
      <c r="P116" s="69">
        <v>3752.9667211214346</v>
      </c>
      <c r="Q116" s="69">
        <v>704.53842703695739</v>
      </c>
      <c r="R116" s="7"/>
      <c r="S116" s="69">
        <f t="shared" si="19"/>
        <v>3048.4282940844773</v>
      </c>
      <c r="T116" s="69">
        <v>2736</v>
      </c>
      <c r="U116" s="68">
        <f t="shared" si="20"/>
        <v>312.42829408447733</v>
      </c>
      <c r="V116" s="7"/>
      <c r="W116" s="69">
        <v>3732.6218843613974</v>
      </c>
      <c r="X116" s="69">
        <v>704.53842703695739</v>
      </c>
      <c r="Y116" s="69">
        <f t="shared" si="35"/>
        <v>2736</v>
      </c>
      <c r="Z116" s="7">
        <f t="shared" si="36"/>
        <v>292.08345732444013</v>
      </c>
      <c r="AA116" s="7"/>
      <c r="AB116" s="92">
        <f t="shared" si="18"/>
        <v>7485.5886054828316</v>
      </c>
      <c r="AC116" s="7"/>
      <c r="AD116" s="70">
        <f t="shared" si="37"/>
        <v>1.6123636649509276E-2</v>
      </c>
    </row>
    <row r="117" spans="2:30" x14ac:dyDescent="0.2">
      <c r="B117" s="96" t="s">
        <v>299</v>
      </c>
      <c r="C117" s="96" t="s">
        <v>300</v>
      </c>
      <c r="D117" s="95">
        <v>98819</v>
      </c>
      <c r="E117" s="7">
        <v>204.438440277387</v>
      </c>
      <c r="F117" s="7">
        <v>116.24299394075888</v>
      </c>
      <c r="G117" s="68">
        <v>439.54264659638204</v>
      </c>
      <c r="H117" s="7">
        <v>353.6785016798795</v>
      </c>
      <c r="I117" s="7">
        <f t="shared" si="33"/>
        <v>1113.9025824944074</v>
      </c>
      <c r="J117" s="7">
        <f t="shared" si="34"/>
        <v>99932.902582494411</v>
      </c>
      <c r="K117" s="7"/>
      <c r="L117" s="69">
        <v>6476.2724645611625</v>
      </c>
      <c r="M117" s="69">
        <v>4017.2153514506545</v>
      </c>
      <c r="N117" s="69">
        <v>10493.487816011817</v>
      </c>
      <c r="O117" s="7"/>
      <c r="P117" s="69">
        <v>2390.9164665104254</v>
      </c>
      <c r="Q117" s="69">
        <v>446.65710431803512</v>
      </c>
      <c r="R117" s="7"/>
      <c r="S117" s="69">
        <f t="shared" si="19"/>
        <v>1944.2593621923902</v>
      </c>
      <c r="T117" s="69">
        <v>262.5</v>
      </c>
      <c r="U117" s="68">
        <f t="shared" si="20"/>
        <v>1681.7593621923902</v>
      </c>
      <c r="V117" s="7"/>
      <c r="W117" s="69">
        <v>2366.3749462107544</v>
      </c>
      <c r="X117" s="69">
        <v>446.65710431803512</v>
      </c>
      <c r="Y117" s="69">
        <f t="shared" si="35"/>
        <v>262.5</v>
      </c>
      <c r="Z117" s="7">
        <f t="shared" si="36"/>
        <v>1657.2178418927192</v>
      </c>
      <c r="AA117" s="7"/>
      <c r="AB117" s="92">
        <f t="shared" si="18"/>
        <v>4757.2914127211798</v>
      </c>
      <c r="AC117" s="7"/>
      <c r="AD117" s="70">
        <f t="shared" si="37"/>
        <v>1.022192201386935E-2</v>
      </c>
    </row>
    <row r="118" spans="2:30" x14ac:dyDescent="0.2">
      <c r="B118" s="96" t="s">
        <v>301</v>
      </c>
      <c r="C118" s="96" t="s">
        <v>302</v>
      </c>
      <c r="D118" s="95">
        <v>198508</v>
      </c>
      <c r="E118" s="7">
        <v>410.67675146058491</v>
      </c>
      <c r="F118" s="7">
        <v>243.91626116968843</v>
      </c>
      <c r="G118" s="68">
        <v>882.95501564025756</v>
      </c>
      <c r="H118" s="7">
        <v>710.47078002681189</v>
      </c>
      <c r="I118" s="7">
        <f t="shared" si="33"/>
        <v>2248.0188082973427</v>
      </c>
      <c r="J118" s="7">
        <f t="shared" si="34"/>
        <v>200756.01880829735</v>
      </c>
      <c r="K118" s="7"/>
      <c r="L118" s="69">
        <v>13009.56186963142</v>
      </c>
      <c r="M118" s="69">
        <v>8069.7981662004931</v>
      </c>
      <c r="N118" s="69">
        <v>21079.360035831913</v>
      </c>
      <c r="O118" s="7"/>
      <c r="P118" s="69">
        <v>4785.8584897958408</v>
      </c>
      <c r="Q118" s="69">
        <v>897.24656659108587</v>
      </c>
      <c r="R118" s="7"/>
      <c r="S118" s="69">
        <f t="shared" si="19"/>
        <v>3888.6119232047549</v>
      </c>
      <c r="T118" s="69">
        <v>415</v>
      </c>
      <c r="U118" s="68">
        <f t="shared" si="20"/>
        <v>3473.6119232047549</v>
      </c>
      <c r="V118" s="7"/>
      <c r="W118" s="69">
        <v>4753.5833981562701</v>
      </c>
      <c r="X118" s="69">
        <v>897.24656659108587</v>
      </c>
      <c r="Y118" s="69">
        <f t="shared" si="35"/>
        <v>415</v>
      </c>
      <c r="Z118" s="7">
        <f t="shared" si="36"/>
        <v>3441.3368315651842</v>
      </c>
      <c r="AA118" s="7"/>
      <c r="AB118" s="92">
        <f t="shared" si="18"/>
        <v>9539.4418879521108</v>
      </c>
      <c r="AC118" s="7"/>
      <c r="AD118" s="70">
        <f t="shared" si="37"/>
        <v>2.0533837573029245E-2</v>
      </c>
    </row>
    <row r="119" spans="2:30" x14ac:dyDescent="0.2">
      <c r="B119" s="96" t="s">
        <v>303</v>
      </c>
      <c r="C119" s="96" t="s">
        <v>304</v>
      </c>
      <c r="D119" s="95">
        <v>131169</v>
      </c>
      <c r="E119" s="7">
        <v>271.36467453368863</v>
      </c>
      <c r="F119" s="7">
        <v>141.15739999881464</v>
      </c>
      <c r="G119" s="68">
        <v>583.43405024743049</v>
      </c>
      <c r="H119" s="7">
        <v>469.46088694328131</v>
      </c>
      <c r="I119" s="7">
        <f t="shared" si="33"/>
        <v>1465.4170117232152</v>
      </c>
      <c r="J119" s="7">
        <f t="shared" si="34"/>
        <v>132634.41701172321</v>
      </c>
      <c r="K119" s="7"/>
      <c r="L119" s="69">
        <v>8596.3851375142749</v>
      </c>
      <c r="M119" s="69">
        <v>5332.315854586981</v>
      </c>
      <c r="N119" s="69">
        <v>13928.700992101256</v>
      </c>
      <c r="O119" s="7"/>
      <c r="P119" s="69">
        <v>3129.3811732810655</v>
      </c>
      <c r="Q119" s="69">
        <v>592.87754092120292</v>
      </c>
      <c r="R119" s="7"/>
      <c r="S119" s="69">
        <f t="shared" si="19"/>
        <v>2536.5036323598624</v>
      </c>
      <c r="T119" s="69">
        <v>0</v>
      </c>
      <c r="U119" s="68">
        <f t="shared" si="20"/>
        <v>2536.5036323598624</v>
      </c>
      <c r="V119" s="7"/>
      <c r="W119" s="69">
        <v>3141.0461077274458</v>
      </c>
      <c r="X119" s="69">
        <v>592.87754092120292</v>
      </c>
      <c r="Y119" s="69">
        <f t="shared" si="35"/>
        <v>0</v>
      </c>
      <c r="Z119" s="7">
        <f t="shared" si="36"/>
        <v>2548.1685668062428</v>
      </c>
      <c r="AA119" s="7"/>
      <c r="AB119" s="92">
        <f t="shared" si="18"/>
        <v>6270.4272810085113</v>
      </c>
      <c r="AC119" s="7"/>
      <c r="AD119" s="70">
        <f t="shared" si="37"/>
        <v>1.356823372668443E-2</v>
      </c>
    </row>
    <row r="120" spans="2:30" x14ac:dyDescent="0.2">
      <c r="B120" s="96" t="s">
        <v>305</v>
      </c>
      <c r="C120" s="96" t="s">
        <v>306</v>
      </c>
      <c r="D120" s="95">
        <v>103150</v>
      </c>
      <c r="E120" s="7">
        <v>213.39848728091226</v>
      </c>
      <c r="F120" s="7">
        <v>120.60971730785563</v>
      </c>
      <c r="G120" s="68">
        <v>458.80674765396139</v>
      </c>
      <c r="H120" s="7">
        <v>369.17938299597824</v>
      </c>
      <c r="I120" s="7">
        <f t="shared" si="33"/>
        <v>1161.9943352387077</v>
      </c>
      <c r="J120" s="7">
        <f t="shared" si="34"/>
        <v>104311.99433523871</v>
      </c>
      <c r="K120" s="7"/>
      <c r="L120" s="69">
        <v>6760.111969555287</v>
      </c>
      <c r="M120" s="69">
        <v>4193.2802750699266</v>
      </c>
      <c r="N120" s="69">
        <v>10953.392244625215</v>
      </c>
      <c r="O120" s="7"/>
      <c r="P120" s="69">
        <v>2473.4631824359822</v>
      </c>
      <c r="Q120" s="69">
        <v>466.23301501133716</v>
      </c>
      <c r="R120" s="7"/>
      <c r="S120" s="69">
        <f t="shared" si="19"/>
        <v>2007.2301674246451</v>
      </c>
      <c r="T120" s="69">
        <v>1849.5</v>
      </c>
      <c r="U120" s="68">
        <f t="shared" si="20"/>
        <v>157.73016742464506</v>
      </c>
      <c r="V120" s="7"/>
      <c r="W120" s="69">
        <v>2470.0874902765595</v>
      </c>
      <c r="X120" s="69">
        <v>466.23301501133716</v>
      </c>
      <c r="Y120" s="69">
        <f t="shared" si="35"/>
        <v>1849.5</v>
      </c>
      <c r="Z120" s="7">
        <f t="shared" si="36"/>
        <v>154.35447526522239</v>
      </c>
      <c r="AA120" s="7"/>
      <c r="AB120" s="92">
        <f t="shared" si="18"/>
        <v>4943.5506727125412</v>
      </c>
      <c r="AC120" s="7"/>
      <c r="AD120" s="70">
        <f t="shared" si="37"/>
        <v>1.0669924364045614E-2</v>
      </c>
    </row>
    <row r="121" spans="2:30" x14ac:dyDescent="0.2">
      <c r="B121" s="93" t="s">
        <v>307</v>
      </c>
      <c r="C121" s="93" t="s">
        <v>308</v>
      </c>
      <c r="D121" s="94">
        <v>93391</v>
      </c>
      <c r="E121" s="7">
        <v>193.2089008788335</v>
      </c>
      <c r="F121" s="7">
        <v>127.72552250335362</v>
      </c>
      <c r="G121" s="68">
        <v>415.39913688949201</v>
      </c>
      <c r="H121" s="7">
        <v>334.25139852038194</v>
      </c>
      <c r="I121" s="7">
        <f t="shared" si="33"/>
        <v>1070.5849587920611</v>
      </c>
      <c r="J121" s="7">
        <f t="shared" si="34"/>
        <v>94461.584958792067</v>
      </c>
      <c r="K121" s="7"/>
      <c r="L121" s="69">
        <v>6120.5391851549948</v>
      </c>
      <c r="M121" s="69">
        <v>3796.5549022690784</v>
      </c>
      <c r="N121" s="69">
        <v>9917.0940874240732</v>
      </c>
      <c r="O121" s="7"/>
      <c r="P121" s="69">
        <v>2250.9455420576473</v>
      </c>
      <c r="Q121" s="69">
        <v>422.12280664007545</v>
      </c>
      <c r="R121" s="7"/>
      <c r="S121" s="69">
        <f t="shared" si="19"/>
        <v>1828.8227354175719</v>
      </c>
      <c r="T121" s="69">
        <v>1651</v>
      </c>
      <c r="U121" s="68">
        <f t="shared" si="20"/>
        <v>177.82273541757195</v>
      </c>
      <c r="V121" s="7"/>
      <c r="W121" s="69">
        <v>2236.3930276724977</v>
      </c>
      <c r="X121" s="69">
        <v>422.12280664007545</v>
      </c>
      <c r="Y121" s="69">
        <f t="shared" si="35"/>
        <v>1651</v>
      </c>
      <c r="Z121" s="7">
        <f t="shared" si="36"/>
        <v>163.27022103242234</v>
      </c>
      <c r="AA121" s="7"/>
      <c r="AB121" s="92">
        <f t="shared" si="18"/>
        <v>4487.3385697301455</v>
      </c>
      <c r="AC121" s="7"/>
      <c r="AD121" s="70">
        <f t="shared" si="37"/>
        <v>9.6604450439416751E-3</v>
      </c>
    </row>
    <row r="122" spans="2:30" x14ac:dyDescent="0.2">
      <c r="B122" s="48"/>
      <c r="C122" s="48"/>
      <c r="D122" s="48"/>
      <c r="E122" s="48"/>
      <c r="F122" s="48"/>
      <c r="G122" s="89"/>
      <c r="H122" s="48"/>
      <c r="I122" s="48"/>
      <c r="J122" s="48"/>
      <c r="K122" s="48"/>
      <c r="L122" s="90"/>
      <c r="M122" s="90"/>
      <c r="N122" s="90"/>
      <c r="O122" s="48"/>
      <c r="P122" s="90"/>
      <c r="Q122" s="90"/>
      <c r="R122" s="48"/>
      <c r="S122" s="90"/>
      <c r="T122" s="90"/>
      <c r="U122" s="89"/>
      <c r="V122" s="48"/>
      <c r="W122" s="90"/>
      <c r="X122" s="90"/>
      <c r="Y122" s="90"/>
      <c r="Z122" s="48"/>
      <c r="AA122" s="48"/>
      <c r="AB122" s="90"/>
      <c r="AC122" s="48"/>
      <c r="AD122" s="70"/>
    </row>
    <row r="123" spans="2:30" ht="15" x14ac:dyDescent="0.25">
      <c r="B123" s="115" t="s">
        <v>359</v>
      </c>
      <c r="C123" s="14"/>
    </row>
    <row r="124" spans="2:30" ht="15" x14ac:dyDescent="0.25">
      <c r="B124" s="116">
        <v>1</v>
      </c>
      <c r="C124" s="14" t="s">
        <v>360</v>
      </c>
    </row>
    <row r="125" spans="2:30" ht="15" x14ac:dyDescent="0.25">
      <c r="B125" s="14"/>
      <c r="C125" s="14" t="s">
        <v>361</v>
      </c>
    </row>
  </sheetData>
  <sheetProtection algorithmName="SHA-512" hashValue="q5QQCxxw5TSuBB7n8DjCHCMo0SOHYrN3/Y2iMNFm0JTdvKolfLK44OGSea1tIGnXV8J+20Kh7hArWOrulLFnbw==" saltValue="cb+7z66sGQ8lWEIKBLryhA==" spinCount="100000" sheet="1" objects="1" scenarios="1"/>
  <mergeCells count="2">
    <mergeCell ref="P2:AB2"/>
    <mergeCell ref="E4:H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78D1C3CC6F55A4FA3817128D28E82A2" ma:contentTypeVersion="13" ma:contentTypeDescription="Create a new document." ma:contentTypeScope="" ma:versionID="bd1867c9ef32304d8bb9addca7ba8f43">
  <xsd:schema xmlns:xsd="http://www.w3.org/2001/XMLSchema" xmlns:xs="http://www.w3.org/2001/XMLSchema" xmlns:p="http://schemas.microsoft.com/office/2006/metadata/properties" xmlns:ns1="http://schemas.microsoft.com/sharepoint/v3" xmlns:ns2="b7d29209-94c8-438b-ba61-c88b8f259ecd" xmlns:ns3="6435f83e-f2ef-42f9-890b-f3e7eb7667bd" targetNamespace="http://schemas.microsoft.com/office/2006/metadata/properties" ma:root="true" ma:fieldsID="b8b219baef8a6ee92332f83c952ca12b" ns1:_="" ns2:_="" ns3:_="">
    <xsd:import namespace="http://schemas.microsoft.com/sharepoint/v3"/>
    <xsd:import namespace="b7d29209-94c8-438b-ba61-c88b8f259ecd"/>
    <xsd:import namespace="6435f83e-f2ef-42f9-890b-f3e7eb7667bd"/>
    <xsd:element name="properties">
      <xsd:complexType>
        <xsd:sequence>
          <xsd:element name="documentManagement">
            <xsd:complexType>
              <xsd:all>
                <xsd:element ref="ns2:Review_x0020_Date" minOccurs="0"/>
                <xsd:element ref="ns3:SharedWithUsers" minOccurs="0"/>
                <xsd:element ref="ns3:SharedWithDetails" minOccurs="0"/>
                <xsd:element ref="ns1:_ip_UnifiedCompliancePolicyProperties" minOccurs="0"/>
                <xsd:element ref="ns1:_ip_UnifiedCompliancePolicyUIAction"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hidden="true" ma:internalName="_ip_UnifiedCompliancePolicyProperties">
      <xsd:simpleType>
        <xsd:restriction base="dms:Note"/>
      </xsd:simpleType>
    </xsd:element>
    <xsd:element name="_ip_UnifiedCompliancePolicyUIAction" ma:index="1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d29209-94c8-438b-ba61-c88b8f259ecd" elementFormDefault="qualified">
    <xsd:import namespace="http://schemas.microsoft.com/office/2006/documentManagement/types"/>
    <xsd:import namespace="http://schemas.microsoft.com/office/infopath/2007/PartnerControls"/>
    <xsd:element name="Review_x0020_Date" ma:index="8" nillable="true" ma:displayName="Review date" ma:indexed="true" ma:internalName="Review_x0020_Date">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35f83e-f2ef-42f9-890b-f3e7eb7667bd"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Review_x0020_Date xmlns="b7d29209-94c8-438b-ba61-c88b8f259ecd" xsi:nil="true"/>
  </documentManagement>
</p:properties>
</file>

<file path=customXml/itemProps1.xml><?xml version="1.0" encoding="utf-8"?>
<ds:datastoreItem xmlns:ds="http://schemas.openxmlformats.org/officeDocument/2006/customXml" ds:itemID="{6708DB5F-83CE-483E-89E8-6FFE14BD533B}"/>
</file>

<file path=customXml/itemProps2.xml><?xml version="1.0" encoding="utf-8"?>
<ds:datastoreItem xmlns:ds="http://schemas.openxmlformats.org/officeDocument/2006/customXml" ds:itemID="{F2D5E141-53AA-4EAB-B3E3-1E2B043C38AC}"/>
</file>

<file path=customXml/itemProps3.xml><?xml version="1.0" encoding="utf-8"?>
<ds:datastoreItem xmlns:ds="http://schemas.openxmlformats.org/officeDocument/2006/customXml" ds:itemID="{69FB9881-33BF-4556-8605-7E07223E086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ICB</vt:lpstr>
      <vt:lpstr>CCG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Heather</dc:creator>
  <cp:lastModifiedBy>Richard Dyson</cp:lastModifiedBy>
  <dcterms:created xsi:type="dcterms:W3CDTF">2022-02-10T11:14:05Z</dcterms:created>
  <dcterms:modified xsi:type="dcterms:W3CDTF">2022-03-30T14:48:27Z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0x010100178D1C3CC6F55A4FA3817128D28E82A2</vt:lpwstr>
  </property>
</Properties>
</file>